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10710" tabRatio="734"/>
  </bookViews>
  <sheets>
    <sheet name="附属資料2-4-4" sheetId="28" r:id="rId1"/>
  </sheets>
  <definedNames>
    <definedName name="_xlnm.Print_Area" localSheetId="0">'附属資料2-4-4'!$A$1:$K$52</definedName>
  </definedNames>
  <calcPr calcId="152511" fullPrecision="0"/>
</workbook>
</file>

<file path=xl/calcChain.xml><?xml version="1.0" encoding="utf-8"?>
<calcChain xmlns="http://schemas.openxmlformats.org/spreadsheetml/2006/main">
  <c r="E53" i="28" l="1"/>
  <c r="E51" i="28"/>
  <c r="E50" i="28"/>
  <c r="E49" i="28"/>
  <c r="E41" i="28"/>
  <c r="E40" i="28"/>
  <c r="E34" i="28"/>
  <c r="E17" i="28"/>
  <c r="E6" i="28" l="1"/>
  <c r="E7" i="28"/>
  <c r="E8" i="28"/>
  <c r="E9" i="28"/>
  <c r="E10" i="28"/>
  <c r="E11" i="28"/>
  <c r="E12" i="28"/>
  <c r="E13" i="28"/>
  <c r="E14" i="28"/>
  <c r="E15" i="28"/>
  <c r="E16" i="28"/>
  <c r="E18" i="28"/>
  <c r="E19" i="28"/>
  <c r="E20" i="28"/>
  <c r="E21" i="28"/>
  <c r="E22" i="28"/>
  <c r="E23" i="28"/>
  <c r="E24" i="28"/>
  <c r="E25" i="28"/>
  <c r="E26" i="28"/>
  <c r="E27" i="28"/>
  <c r="E28" i="28"/>
  <c r="E29" i="28"/>
  <c r="E30" i="28"/>
  <c r="E31" i="28"/>
  <c r="E32" i="28"/>
  <c r="E33" i="28"/>
  <c r="E35" i="28"/>
  <c r="E36" i="28"/>
  <c r="E37" i="28"/>
  <c r="E38" i="28"/>
  <c r="E39" i="28"/>
  <c r="E42" i="28"/>
  <c r="E43" i="28"/>
  <c r="E44" i="28"/>
  <c r="E45" i="28"/>
  <c r="E46" i="28"/>
  <c r="E47" i="28"/>
  <c r="E48" i="28"/>
  <c r="E5" i="28"/>
  <c r="E52" i="28" l="1"/>
  <c r="D52" i="28"/>
  <c r="B52" i="28"/>
  <c r="K5" i="28" l="1"/>
  <c r="F51" i="28"/>
  <c r="F50" i="28"/>
  <c r="F49" i="28"/>
  <c r="F41" i="28"/>
  <c r="F40" i="28"/>
  <c r="F17" i="28"/>
  <c r="K52" i="28" l="1"/>
  <c r="J5" i="28" l="1"/>
  <c r="F52" i="28"/>
  <c r="J52" i="28"/>
  <c r="F5" i="28"/>
  <c r="C52" i="28"/>
  <c r="G52" i="28" s="1"/>
  <c r="J51" i="28"/>
  <c r="J50" i="28"/>
  <c r="J49" i="28"/>
  <c r="J48" i="28"/>
  <c r="J47" i="28"/>
  <c r="J46" i="28"/>
  <c r="J45" i="28"/>
  <c r="J44" i="28"/>
  <c r="J43" i="28"/>
  <c r="J42" i="28"/>
  <c r="J41" i="28"/>
  <c r="J40" i="28"/>
  <c r="J39" i="28"/>
  <c r="J38" i="28"/>
  <c r="J37" i="28"/>
  <c r="J36" i="28"/>
  <c r="J35" i="28"/>
  <c r="J34" i="28"/>
  <c r="J33" i="28"/>
  <c r="J32" i="28"/>
  <c r="J31" i="28"/>
  <c r="J30" i="28"/>
  <c r="J29" i="28"/>
  <c r="J28" i="28"/>
  <c r="J27" i="28"/>
  <c r="J26" i="28"/>
  <c r="J25" i="28"/>
  <c r="J24" i="28"/>
  <c r="J23" i="28"/>
  <c r="J22" i="28"/>
  <c r="J21" i="28"/>
  <c r="J20" i="28"/>
  <c r="J19" i="28"/>
  <c r="J18" i="28"/>
  <c r="J17" i="28"/>
  <c r="J16" i="28"/>
  <c r="J15" i="28"/>
  <c r="J14" i="28"/>
  <c r="J13" i="28"/>
  <c r="J12" i="28"/>
  <c r="J11" i="28"/>
  <c r="J10" i="28"/>
  <c r="J9" i="28"/>
  <c r="J8" i="28"/>
  <c r="J7" i="28"/>
  <c r="J6" i="28"/>
  <c r="G51" i="28"/>
  <c r="G50" i="28"/>
  <c r="G49" i="28"/>
  <c r="G48" i="28"/>
  <c r="F48" i="28"/>
  <c r="G47" i="28"/>
  <c r="F47" i="28"/>
  <c r="G46" i="28"/>
  <c r="F46" i="28"/>
  <c r="G45" i="28"/>
  <c r="F45" i="28"/>
  <c r="G44" i="28"/>
  <c r="F44" i="28"/>
  <c r="G43" i="28"/>
  <c r="F43" i="28"/>
  <c r="G42" i="28"/>
  <c r="F42" i="28"/>
  <c r="G41" i="28"/>
  <c r="G40" i="28"/>
  <c r="G39" i="28"/>
  <c r="F39" i="28"/>
  <c r="G38" i="28"/>
  <c r="F38" i="28"/>
  <c r="G37" i="28"/>
  <c r="F37" i="28"/>
  <c r="G36" i="28"/>
  <c r="F36" i="28"/>
  <c r="G35" i="28"/>
  <c r="F35" i="28"/>
  <c r="G34" i="28"/>
  <c r="F34" i="28"/>
  <c r="G33" i="28"/>
  <c r="F33" i="28"/>
  <c r="G32" i="28"/>
  <c r="F32" i="28"/>
  <c r="G31" i="28"/>
  <c r="F31" i="28"/>
  <c r="G30" i="28"/>
  <c r="F30" i="28"/>
  <c r="G29" i="28"/>
  <c r="F29" i="28"/>
  <c r="G28" i="28"/>
  <c r="F28" i="28"/>
  <c r="G27" i="28"/>
  <c r="F27" i="28"/>
  <c r="G26" i="28"/>
  <c r="F26" i="28"/>
  <c r="G25" i="28"/>
  <c r="F25" i="28"/>
  <c r="G24" i="28"/>
  <c r="F24" i="28"/>
  <c r="G23" i="28"/>
  <c r="F23" i="28"/>
  <c r="G22" i="28"/>
  <c r="F22" i="28"/>
  <c r="G21" i="28"/>
  <c r="F21" i="28"/>
  <c r="G20" i="28"/>
  <c r="F20" i="28"/>
  <c r="G19" i="28"/>
  <c r="F19" i="28"/>
  <c r="G18" i="28"/>
  <c r="F18" i="28"/>
  <c r="G17" i="28"/>
  <c r="G16" i="28"/>
  <c r="F16" i="28"/>
  <c r="G15" i="28"/>
  <c r="F15" i="28"/>
  <c r="G14" i="28"/>
  <c r="F14" i="28"/>
  <c r="G13" i="28"/>
  <c r="F13" i="28"/>
  <c r="G12" i="28"/>
  <c r="F12" i="28"/>
  <c r="G11" i="28"/>
  <c r="F11" i="28"/>
  <c r="F7" i="28"/>
  <c r="G7" i="28"/>
  <c r="F8" i="28"/>
  <c r="G8" i="28"/>
  <c r="F9" i="28"/>
  <c r="G9" i="28"/>
  <c r="F10" i="28"/>
  <c r="G10" i="28"/>
  <c r="G6" i="28"/>
  <c r="F6" i="28"/>
  <c r="G5" i="28"/>
  <c r="K6" i="28"/>
  <c r="K7" i="28"/>
  <c r="K8" i="28"/>
  <c r="K9" i="28"/>
  <c r="K10" i="28"/>
  <c r="K11" i="28"/>
  <c r="K12" i="28"/>
  <c r="K13" i="28"/>
  <c r="K14" i="28"/>
  <c r="K15" i="28"/>
  <c r="K16" i="28"/>
  <c r="K17" i="28"/>
  <c r="K18" i="28"/>
  <c r="K19" i="28"/>
  <c r="K20" i="28"/>
  <c r="K21" i="28"/>
  <c r="K22" i="28"/>
  <c r="K23" i="28"/>
  <c r="K24" i="28"/>
  <c r="K25" i="28"/>
  <c r="K26" i="28"/>
  <c r="K27" i="28"/>
  <c r="K28" i="28"/>
  <c r="K29" i="28"/>
  <c r="K30" i="28"/>
  <c r="K31" i="28"/>
  <c r="K32" i="28"/>
  <c r="K33" i="28"/>
  <c r="K34" i="28"/>
  <c r="K35" i="28"/>
  <c r="K36" i="28"/>
  <c r="K37" i="28"/>
  <c r="K38" i="28"/>
  <c r="K39" i="28"/>
  <c r="K40" i="28"/>
  <c r="K41" i="28"/>
  <c r="K42" i="28"/>
  <c r="K43" i="28"/>
  <c r="K44" i="28"/>
  <c r="K45" i="28"/>
  <c r="K46" i="28"/>
  <c r="K47" i="28"/>
  <c r="K48" i="28"/>
  <c r="K49" i="28"/>
  <c r="K50" i="28"/>
  <c r="K51" i="28"/>
</calcChain>
</file>

<file path=xl/sharedStrings.xml><?xml version="1.0" encoding="utf-8"?>
<sst xmlns="http://schemas.openxmlformats.org/spreadsheetml/2006/main" count="64" uniqueCount="63">
  <si>
    <t>北海道</t>
    <rPh sb="0" eb="3">
      <t>ホッカイドウ</t>
    </rPh>
    <phoneticPr fontId="2"/>
  </si>
  <si>
    <t>都道府県名</t>
    <rPh sb="0" eb="4">
      <t>トドウフケン</t>
    </rPh>
    <rPh sb="4" eb="5">
      <t>メイ</t>
    </rPh>
    <phoneticPr fontId="2"/>
  </si>
  <si>
    <t>市町村数</t>
    <rPh sb="0" eb="3">
      <t>シチョウソン</t>
    </rPh>
    <rPh sb="3" eb="4">
      <t>スウ</t>
    </rPh>
    <phoneticPr fontId="2"/>
  </si>
  <si>
    <t>救急業務実施市町村Ａ</t>
    <rPh sb="0" eb="2">
      <t>キュウキュウ</t>
    </rPh>
    <rPh sb="2" eb="4">
      <t>ギョウム</t>
    </rPh>
    <rPh sb="4" eb="6">
      <t>ジッシ</t>
    </rPh>
    <rPh sb="6" eb="9">
      <t>シチョウソン</t>
    </rPh>
    <phoneticPr fontId="2"/>
  </si>
  <si>
    <t>実施率</t>
    <rPh sb="0" eb="2">
      <t>ジッシ</t>
    </rPh>
    <rPh sb="2" eb="3">
      <t>リツ</t>
    </rPh>
    <phoneticPr fontId="2"/>
  </si>
  <si>
    <t>対前年
増減率
Ｃ－Ｂ／Ｂ
×100
（％）</t>
    <rPh sb="0" eb="1">
      <t>タイ</t>
    </rPh>
    <rPh sb="1" eb="3">
      <t>ゼンネン</t>
    </rPh>
    <rPh sb="4" eb="6">
      <t>ゾウゲン</t>
    </rPh>
    <rPh sb="6" eb="7">
      <t>リツ</t>
    </rPh>
    <phoneticPr fontId="2"/>
  </si>
  <si>
    <t>Ａ内における人口１万人当たりの救急出場件数（件）</t>
    <rPh sb="1" eb="2">
      <t>ナイ</t>
    </rPh>
    <rPh sb="6" eb="8">
      <t>ジンコウ</t>
    </rPh>
    <rPh sb="9" eb="11">
      <t>マンニン</t>
    </rPh>
    <rPh sb="11" eb="12">
      <t>ア</t>
    </rPh>
    <rPh sb="15" eb="17">
      <t>キュウキュウ</t>
    </rPh>
    <rPh sb="17" eb="19">
      <t>シュツジョウ</t>
    </rPh>
    <rPh sb="19" eb="21">
      <t>ケンスウ</t>
    </rPh>
    <rPh sb="22" eb="23">
      <t>ケン</t>
    </rPh>
    <phoneticPr fontId="2"/>
  </si>
  <si>
    <t>人口</t>
    <rPh sb="0" eb="2">
      <t>ジンコウ</t>
    </rPh>
    <phoneticPr fontId="2"/>
  </si>
  <si>
    <t>市町村数
（％）</t>
    <rPh sb="0" eb="3">
      <t>シチョウソン</t>
    </rPh>
    <rPh sb="3" eb="4">
      <t>スウ</t>
    </rPh>
    <phoneticPr fontId="2"/>
  </si>
  <si>
    <t>人口
（％）</t>
    <rPh sb="0" eb="2">
      <t>ジンコウ</t>
    </rPh>
    <phoneticPr fontId="2"/>
  </si>
  <si>
    <t>青森</t>
    <rPh sb="0" eb="2">
      <t>アオモリ</t>
    </rPh>
    <phoneticPr fontId="2"/>
  </si>
  <si>
    <t>岩手</t>
    <rPh sb="0" eb="2">
      <t>イワテ</t>
    </rPh>
    <phoneticPr fontId="2"/>
  </si>
  <si>
    <t>宮城</t>
    <rPh sb="0" eb="2">
      <t>ミヤギ</t>
    </rPh>
    <phoneticPr fontId="2"/>
  </si>
  <si>
    <t>秋田</t>
    <rPh sb="0" eb="2">
      <t>アキタ</t>
    </rPh>
    <phoneticPr fontId="2"/>
  </si>
  <si>
    <t>山形</t>
    <rPh sb="0" eb="2">
      <t>ヤマガタ</t>
    </rPh>
    <phoneticPr fontId="2"/>
  </si>
  <si>
    <t>福島</t>
    <rPh sb="0" eb="2">
      <t>フクシマ</t>
    </rPh>
    <phoneticPr fontId="2"/>
  </si>
  <si>
    <t>茨城</t>
    <rPh sb="0" eb="2">
      <t>イバラギ</t>
    </rPh>
    <phoneticPr fontId="2"/>
  </si>
  <si>
    <t>栃木</t>
    <rPh sb="0" eb="2">
      <t>トチギ</t>
    </rPh>
    <phoneticPr fontId="2"/>
  </si>
  <si>
    <t>群馬</t>
    <rPh sb="0" eb="2">
      <t>グンマ</t>
    </rPh>
    <phoneticPr fontId="2"/>
  </si>
  <si>
    <t>埼玉</t>
    <rPh sb="0" eb="2">
      <t>サイタマ</t>
    </rPh>
    <phoneticPr fontId="2"/>
  </si>
  <si>
    <t>千葉</t>
    <rPh sb="0" eb="2">
      <t>チバ</t>
    </rPh>
    <phoneticPr fontId="2"/>
  </si>
  <si>
    <t>東京</t>
    <rPh sb="0" eb="2">
      <t>トウキョウ</t>
    </rPh>
    <phoneticPr fontId="2"/>
  </si>
  <si>
    <t>神奈川</t>
    <rPh sb="0" eb="3">
      <t>カナガワ</t>
    </rPh>
    <phoneticPr fontId="2"/>
  </si>
  <si>
    <t>新潟</t>
    <rPh sb="0" eb="2">
      <t>ニイガタ</t>
    </rPh>
    <phoneticPr fontId="2"/>
  </si>
  <si>
    <t>富山</t>
    <rPh sb="0" eb="2">
      <t>トヤマ</t>
    </rPh>
    <phoneticPr fontId="2"/>
  </si>
  <si>
    <t>石川</t>
    <rPh sb="0" eb="2">
      <t>イシカワ</t>
    </rPh>
    <phoneticPr fontId="2"/>
  </si>
  <si>
    <t>福井</t>
    <rPh sb="0" eb="2">
      <t>フクイ</t>
    </rPh>
    <phoneticPr fontId="2"/>
  </si>
  <si>
    <t>山梨</t>
    <rPh sb="0" eb="2">
      <t>ヤマナシ</t>
    </rPh>
    <phoneticPr fontId="2"/>
  </si>
  <si>
    <t>長野</t>
    <rPh sb="0" eb="2">
      <t>ナガノ</t>
    </rPh>
    <phoneticPr fontId="2"/>
  </si>
  <si>
    <t>岐阜</t>
    <rPh sb="0" eb="2">
      <t>ギフ</t>
    </rPh>
    <phoneticPr fontId="2"/>
  </si>
  <si>
    <t>静岡</t>
    <rPh sb="0" eb="2">
      <t>シズオカ</t>
    </rPh>
    <phoneticPr fontId="2"/>
  </si>
  <si>
    <t>愛知</t>
    <rPh sb="0" eb="2">
      <t>アイチ</t>
    </rPh>
    <phoneticPr fontId="2"/>
  </si>
  <si>
    <t>三重</t>
    <rPh sb="0" eb="2">
      <t>ミエ</t>
    </rPh>
    <phoneticPr fontId="2"/>
  </si>
  <si>
    <t>滋賀</t>
    <rPh sb="0" eb="2">
      <t>シガ</t>
    </rPh>
    <phoneticPr fontId="2"/>
  </si>
  <si>
    <t>京都</t>
    <rPh sb="0" eb="2">
      <t>キョウト</t>
    </rPh>
    <phoneticPr fontId="2"/>
  </si>
  <si>
    <t>大阪</t>
    <rPh sb="0" eb="2">
      <t>オオサカ</t>
    </rPh>
    <phoneticPr fontId="2"/>
  </si>
  <si>
    <t>兵庫</t>
    <rPh sb="0" eb="2">
      <t>ヒョウゴ</t>
    </rPh>
    <phoneticPr fontId="2"/>
  </si>
  <si>
    <t>奈良</t>
    <rPh sb="0" eb="2">
      <t>ナラ</t>
    </rPh>
    <phoneticPr fontId="2"/>
  </si>
  <si>
    <t>和歌山</t>
    <rPh sb="0" eb="3">
      <t>ワカヤマ</t>
    </rPh>
    <phoneticPr fontId="2"/>
  </si>
  <si>
    <t>鳥取</t>
    <rPh sb="0" eb="2">
      <t>トットリ</t>
    </rPh>
    <phoneticPr fontId="2"/>
  </si>
  <si>
    <t>島根</t>
    <rPh sb="0" eb="2">
      <t>シマネ</t>
    </rPh>
    <phoneticPr fontId="2"/>
  </si>
  <si>
    <t>岡山</t>
    <rPh sb="0" eb="2">
      <t>オカヤマ</t>
    </rPh>
    <phoneticPr fontId="2"/>
  </si>
  <si>
    <t>広島</t>
    <rPh sb="0" eb="2">
      <t>ヒロシマ</t>
    </rPh>
    <phoneticPr fontId="2"/>
  </si>
  <si>
    <t>山口</t>
    <rPh sb="0" eb="2">
      <t>ヤマグチ</t>
    </rPh>
    <phoneticPr fontId="2"/>
  </si>
  <si>
    <t>徳島</t>
    <rPh sb="0" eb="2">
      <t>トクシマ</t>
    </rPh>
    <phoneticPr fontId="2"/>
  </si>
  <si>
    <t>香川</t>
    <rPh sb="0" eb="2">
      <t>カガワ</t>
    </rPh>
    <phoneticPr fontId="2"/>
  </si>
  <si>
    <t>愛媛</t>
    <rPh sb="0" eb="2">
      <t>エヒメ</t>
    </rPh>
    <phoneticPr fontId="2"/>
  </si>
  <si>
    <t>高知</t>
    <rPh sb="0" eb="2">
      <t>コウチ</t>
    </rPh>
    <phoneticPr fontId="2"/>
  </si>
  <si>
    <t>福岡</t>
    <rPh sb="0" eb="2">
      <t>フクオカ</t>
    </rPh>
    <phoneticPr fontId="2"/>
  </si>
  <si>
    <t>佐賀</t>
    <rPh sb="0" eb="2">
      <t>サガ</t>
    </rPh>
    <phoneticPr fontId="2"/>
  </si>
  <si>
    <t>長崎</t>
    <rPh sb="0" eb="2">
      <t>ナガサキ</t>
    </rPh>
    <phoneticPr fontId="2"/>
  </si>
  <si>
    <t>熊本</t>
    <rPh sb="0" eb="2">
      <t>クマモト</t>
    </rPh>
    <phoneticPr fontId="2"/>
  </si>
  <si>
    <t>大分</t>
    <rPh sb="0" eb="2">
      <t>オオイタ</t>
    </rPh>
    <phoneticPr fontId="2"/>
  </si>
  <si>
    <t>宮崎</t>
    <rPh sb="0" eb="2">
      <t>ミヤザキ</t>
    </rPh>
    <phoneticPr fontId="2"/>
  </si>
  <si>
    <t>鹿児島</t>
    <rPh sb="0" eb="3">
      <t>カゴシマ</t>
    </rPh>
    <phoneticPr fontId="2"/>
  </si>
  <si>
    <t>沖縄</t>
    <rPh sb="0" eb="2">
      <t>オキナワ</t>
    </rPh>
    <phoneticPr fontId="2"/>
  </si>
  <si>
    <t>計</t>
    <rPh sb="0" eb="1">
      <t>ケイ</t>
    </rPh>
    <phoneticPr fontId="2"/>
  </si>
  <si>
    <t>出動件数</t>
    <rPh sb="0" eb="2">
      <t>シュツドウ</t>
    </rPh>
    <rPh sb="2" eb="4">
      <t>ケンスウ</t>
    </rPh>
    <phoneticPr fontId="2"/>
  </si>
  <si>
    <t>人口
H27国勢調査
確定値</t>
    <rPh sb="0" eb="2">
      <t>ジンコウ</t>
    </rPh>
    <rPh sb="6" eb="8">
      <t>コクセイ</t>
    </rPh>
    <rPh sb="8" eb="10">
      <t>チョウサ</t>
    </rPh>
    <rPh sb="11" eb="14">
      <t>カクテイチ</t>
    </rPh>
    <phoneticPr fontId="2"/>
  </si>
  <si>
    <t>29年中
Ｃ
（件）</t>
    <rPh sb="2" eb="4">
      <t>ネンチュウ</t>
    </rPh>
    <rPh sb="8" eb="9">
      <t>ケン</t>
    </rPh>
    <phoneticPr fontId="2"/>
  </si>
  <si>
    <t>（平成30年４月１日現在）</t>
    <rPh sb="1" eb="3">
      <t>ヘイセイ</t>
    </rPh>
    <rPh sb="5" eb="6">
      <t>ネン</t>
    </rPh>
    <rPh sb="7" eb="8">
      <t>ガツ</t>
    </rPh>
    <rPh sb="9" eb="10">
      <t>ニチ</t>
    </rPh>
    <rPh sb="10" eb="12">
      <t>ゲンザイ</t>
    </rPh>
    <phoneticPr fontId="2"/>
  </si>
  <si>
    <t>附属資料2-4-4　都道府県別救急業務実施状況</t>
    <rPh sb="0" eb="2">
      <t>フゾク</t>
    </rPh>
    <rPh sb="2" eb="4">
      <t>シリョウ</t>
    </rPh>
    <rPh sb="10" eb="14">
      <t>トドウフケン</t>
    </rPh>
    <rPh sb="14" eb="15">
      <t>ベツ</t>
    </rPh>
    <rPh sb="15" eb="17">
      <t>キュウキュウ</t>
    </rPh>
    <rPh sb="17" eb="19">
      <t>ギョウム</t>
    </rPh>
    <rPh sb="19" eb="21">
      <t>ジッシ</t>
    </rPh>
    <rPh sb="21" eb="23">
      <t>ジョウキョウ</t>
    </rPh>
    <phoneticPr fontId="2"/>
  </si>
  <si>
    <t>28年中
B
（件）</t>
    <rPh sb="2" eb="4">
      <t>ネンチュウ</t>
    </rPh>
    <rPh sb="8" eb="9">
      <t>ケン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</si>
</sst>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#0.0&quot;%&quot;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38" fontId="1" fillId="0" borderId="0" applyFont="0" applyFill="0" applyBorder="0" applyAlignment="0" applyProtection="0"/>
    <xf numFmtId="0" fontId="1" fillId="0" borderId="0"/>
    <xf numFmtId="0" fontId="1" fillId="0" borderId="0">
      <alignment vertical="center"/>
    </xf>
    <xf numFmtId="0" fontId="4" fillId="0" borderId="0">
      <alignment vertical="center"/>
    </xf>
    <xf numFmtId="9" fontId="4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4">
    <xf numFmtId="0" fontId="0" fillId="0" borderId="0" xfId="0"/>
    <xf numFmtId="0" fontId="1" fillId="0" borderId="0" xfId="3" applyBorder="1" applyAlignment="1">
      <alignment vertical="center"/>
    </xf>
    <xf numFmtId="176" fontId="1" fillId="0" borderId="0" xfId="3" applyNumberFormat="1" applyBorder="1" applyAlignment="1">
      <alignment vertical="center"/>
    </xf>
    <xf numFmtId="0" fontId="1" fillId="0" borderId="0" xfId="3" applyBorder="1" applyAlignment="1">
      <alignment horizontal="center" vertical="center" wrapText="1"/>
    </xf>
    <xf numFmtId="176" fontId="1" fillId="0" borderId="0" xfId="3" applyNumberFormat="1" applyBorder="1" applyAlignment="1">
      <alignment horizontal="center" vertical="center" wrapText="1"/>
    </xf>
    <xf numFmtId="176" fontId="1" fillId="0" borderId="0" xfId="3" applyNumberFormat="1" applyFill="1" applyBorder="1" applyAlignment="1">
      <alignment vertical="center"/>
    </xf>
    <xf numFmtId="38" fontId="1" fillId="0" borderId="0" xfId="3" applyNumberFormat="1" applyBorder="1" applyAlignment="1">
      <alignment vertical="center"/>
    </xf>
    <xf numFmtId="176" fontId="6" fillId="0" borderId="0" xfId="3" applyNumberFormat="1" applyFont="1" applyBorder="1" applyAlignment="1">
      <alignment vertical="center"/>
    </xf>
    <xf numFmtId="0" fontId="1" fillId="0" borderId="1" xfId="3" applyFill="1" applyBorder="1" applyAlignment="1">
      <alignment horizontal="distributed" vertical="center"/>
    </xf>
    <xf numFmtId="176" fontId="1" fillId="0" borderId="1" xfId="3" applyNumberFormat="1" applyFill="1" applyBorder="1" applyAlignment="1">
      <alignment vertical="center"/>
    </xf>
    <xf numFmtId="177" fontId="1" fillId="0" borderId="1" xfId="3" applyNumberFormat="1" applyFill="1" applyBorder="1" applyAlignment="1">
      <alignment vertical="center"/>
    </xf>
    <xf numFmtId="38" fontId="1" fillId="0" borderId="1" xfId="3" applyNumberFormat="1" applyFill="1" applyBorder="1" applyAlignment="1">
      <alignment vertical="center"/>
    </xf>
    <xf numFmtId="0" fontId="1" fillId="0" borderId="2" xfId="3" applyFill="1" applyBorder="1" applyAlignment="1">
      <alignment horizontal="distributed" vertical="center"/>
    </xf>
    <xf numFmtId="176" fontId="1" fillId="0" borderId="2" xfId="3" applyNumberFormat="1" applyFill="1" applyBorder="1" applyAlignment="1">
      <alignment vertical="center"/>
    </xf>
    <xf numFmtId="177" fontId="1" fillId="0" borderId="2" xfId="3" applyNumberFormat="1" applyFill="1" applyBorder="1" applyAlignment="1">
      <alignment vertical="center"/>
    </xf>
    <xf numFmtId="38" fontId="1" fillId="0" borderId="2" xfId="3" applyNumberFormat="1" applyFill="1" applyBorder="1" applyAlignment="1">
      <alignment vertical="center"/>
    </xf>
    <xf numFmtId="176" fontId="1" fillId="0" borderId="2" xfId="3" applyNumberFormat="1" applyFont="1" applyFill="1" applyBorder="1" applyAlignment="1">
      <alignment vertical="center"/>
    </xf>
    <xf numFmtId="38" fontId="1" fillId="0" borderId="4" xfId="1" applyFont="1" applyBorder="1" applyAlignment="1">
      <alignment vertical="center"/>
    </xf>
    <xf numFmtId="38" fontId="1" fillId="0" borderId="5" xfId="1" applyFont="1" applyBorder="1" applyAlignment="1">
      <alignment vertical="center"/>
    </xf>
    <xf numFmtId="0" fontId="3" fillId="0" borderId="0" xfId="3" applyFont="1" applyBorder="1" applyAlignment="1">
      <alignment vertical="center"/>
    </xf>
    <xf numFmtId="0" fontId="1" fillId="0" borderId="3" xfId="3" applyBorder="1" applyAlignment="1">
      <alignment horizontal="center" vertical="center" wrapText="1"/>
    </xf>
    <xf numFmtId="0" fontId="7" fillId="0" borderId="3" xfId="3" applyFont="1" applyFill="1" applyBorder="1" applyAlignment="1">
      <alignment horizontal="center" vertical="center" wrapText="1"/>
    </xf>
    <xf numFmtId="0" fontId="0" fillId="0" borderId="6" xfId="3" applyFont="1" applyBorder="1" applyAlignment="1">
      <alignment horizontal="center" vertical="center" wrapText="1"/>
    </xf>
    <xf numFmtId="0" fontId="1" fillId="0" borderId="3" xfId="3" applyFill="1" applyBorder="1" applyAlignment="1">
      <alignment horizontal="distributed" vertical="center"/>
    </xf>
    <xf numFmtId="176" fontId="1" fillId="0" borderId="3" xfId="3" applyNumberFormat="1" applyFill="1" applyBorder="1" applyAlignment="1">
      <alignment vertical="center"/>
    </xf>
    <xf numFmtId="177" fontId="1" fillId="0" borderId="3" xfId="3" applyNumberFormat="1" applyFill="1" applyBorder="1" applyAlignment="1">
      <alignment vertical="center"/>
    </xf>
    <xf numFmtId="177" fontId="1" fillId="0" borderId="3" xfId="3" applyNumberFormat="1" applyFont="1" applyFill="1" applyBorder="1" applyAlignment="1">
      <alignment vertical="center"/>
    </xf>
    <xf numFmtId="38" fontId="1" fillId="0" borderId="3" xfId="3" applyNumberFormat="1" applyFill="1" applyBorder="1" applyAlignment="1">
      <alignment vertical="center"/>
    </xf>
    <xf numFmtId="38" fontId="1" fillId="0" borderId="3" xfId="3" applyNumberFormat="1" applyFont="1" applyFill="1" applyBorder="1" applyAlignment="1">
      <alignment vertical="center"/>
    </xf>
    <xf numFmtId="0" fontId="3" fillId="0" borderId="0" xfId="3" applyFont="1" applyBorder="1" applyAlignment="1">
      <alignment horizontal="center" vertical="center"/>
    </xf>
    <xf numFmtId="0" fontId="3" fillId="0" borderId="0" xfId="3" applyFont="1" applyBorder="1" applyAlignment="1">
      <alignment horizontal="right" vertical="center"/>
    </xf>
    <xf numFmtId="0" fontId="1" fillId="0" borderId="3" xfId="3" applyBorder="1" applyAlignment="1">
      <alignment horizontal="center" vertical="center" wrapText="1"/>
    </xf>
    <xf numFmtId="0" fontId="0" fillId="0" borderId="3" xfId="3" applyFont="1" applyBorder="1" applyAlignment="1">
      <alignment horizontal="center" vertical="center" wrapText="1"/>
    </xf>
    <xf numFmtId="0" fontId="1" fillId="0" borderId="6" xfId="3" applyBorder="1" applyAlignment="1">
      <alignment horizontal="center" vertical="center" wrapText="1"/>
    </xf>
  </cellXfs>
  <cellStyles count="13">
    <cellStyle name="パーセント 2" xfId="5"/>
    <cellStyle name="パーセント 2 2" xfId="6"/>
    <cellStyle name="桁区切り" xfId="1" builtinId="6"/>
    <cellStyle name="桁区切り 2" xfId="10"/>
    <cellStyle name="桁区切り 3" xfId="12"/>
    <cellStyle name="標準" xfId="0" builtinId="0"/>
    <cellStyle name="標準 2" xfId="2"/>
    <cellStyle name="標準 2 2" xfId="7"/>
    <cellStyle name="標準 2 3" xfId="9"/>
    <cellStyle name="標準 2_初期心電図波形都道府県別" xfId="8"/>
    <cellStyle name="標準 3" xfId="4"/>
    <cellStyle name="標準 4" xfId="11"/>
    <cellStyle name="標準_Book2" xfId="3"/>
  </cellStyles>
  <dxfs count="0"/>
  <tableStyles count="0" defaultTableStyle="TableStyleMedium9" defaultPivotStyle="PivotStyleLight16"/>
  <colors>
    <mruColors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N55"/>
  <sheetViews>
    <sheetView tabSelected="1" zoomScale="75" zoomScaleNormal="75" zoomScaleSheetLayoutView="100" workbookViewId="0">
      <pane xSplit="1" topLeftCell="B1" activePane="topRight" state="frozen"/>
      <selection sqref="A1:Q1"/>
      <selection pane="topRight" sqref="A1:K1"/>
    </sheetView>
  </sheetViews>
  <sheetFormatPr defaultColWidth="9" defaultRowHeight="13.5" x14ac:dyDescent="0.15"/>
  <cols>
    <col min="1" max="1" width="8.375" style="1" customWidth="1"/>
    <col min="2" max="2" width="6.375" style="1" customWidth="1"/>
    <col min="3" max="3" width="13.625" style="1" bestFit="1" customWidth="1"/>
    <col min="4" max="4" width="7.125" style="1" customWidth="1"/>
    <col min="5" max="5" width="13.625" style="1" customWidth="1"/>
    <col min="6" max="6" width="7.75" style="1" customWidth="1"/>
    <col min="7" max="7" width="9.25" style="1" bestFit="1" customWidth="1"/>
    <col min="8" max="9" width="12" style="1" customWidth="1"/>
    <col min="10" max="10" width="9" style="1"/>
    <col min="11" max="11" width="11.375" style="1" customWidth="1"/>
    <col min="12" max="12" width="9" style="1"/>
    <col min="13" max="13" width="13.625" style="2" bestFit="1" customWidth="1"/>
    <col min="14" max="14" width="9.375" style="2" bestFit="1" customWidth="1"/>
    <col min="15" max="16384" width="9" style="1"/>
  </cols>
  <sheetData>
    <row r="1" spans="1:14" ht="22.5" customHeight="1" x14ac:dyDescent="0.15">
      <c r="A1" s="29" t="s">
        <v>61</v>
      </c>
      <c r="B1" s="29"/>
      <c r="C1" s="29"/>
      <c r="D1" s="29"/>
      <c r="E1" s="29"/>
      <c r="F1" s="29"/>
      <c r="G1" s="29"/>
      <c r="H1" s="29"/>
      <c r="I1" s="29"/>
      <c r="J1" s="29"/>
      <c r="K1" s="29"/>
    </row>
    <row r="2" spans="1:14" ht="22.5" customHeight="1" x14ac:dyDescent="0.15">
      <c r="A2" s="19"/>
      <c r="B2" s="19"/>
      <c r="C2" s="19"/>
      <c r="D2" s="19"/>
      <c r="E2" s="19"/>
      <c r="F2" s="19"/>
      <c r="G2" s="19"/>
      <c r="H2" s="19"/>
      <c r="I2" s="30" t="s">
        <v>60</v>
      </c>
      <c r="J2" s="30"/>
      <c r="K2" s="30"/>
    </row>
    <row r="3" spans="1:14" s="3" customFormat="1" ht="36" customHeight="1" x14ac:dyDescent="0.15">
      <c r="A3" s="31" t="s">
        <v>1</v>
      </c>
      <c r="B3" s="31" t="s">
        <v>2</v>
      </c>
      <c r="C3" s="32" t="s">
        <v>58</v>
      </c>
      <c r="D3" s="31" t="s">
        <v>3</v>
      </c>
      <c r="E3" s="31"/>
      <c r="F3" s="31" t="s">
        <v>4</v>
      </c>
      <c r="G3" s="31"/>
      <c r="H3" s="32" t="s">
        <v>57</v>
      </c>
      <c r="I3" s="33"/>
      <c r="J3" s="31" t="s">
        <v>5</v>
      </c>
      <c r="K3" s="31" t="s">
        <v>6</v>
      </c>
      <c r="M3" s="4"/>
      <c r="N3" s="4"/>
    </row>
    <row r="4" spans="1:14" s="3" customFormat="1" ht="58.5" customHeight="1" x14ac:dyDescent="0.15">
      <c r="A4" s="31"/>
      <c r="B4" s="31"/>
      <c r="C4" s="31"/>
      <c r="D4" s="20" t="s">
        <v>2</v>
      </c>
      <c r="E4" s="20" t="s">
        <v>7</v>
      </c>
      <c r="F4" s="20" t="s">
        <v>8</v>
      </c>
      <c r="G4" s="20" t="s">
        <v>9</v>
      </c>
      <c r="H4" s="21" t="s">
        <v>62</v>
      </c>
      <c r="I4" s="22" t="s">
        <v>59</v>
      </c>
      <c r="J4" s="31"/>
      <c r="K4" s="31"/>
      <c r="M4" s="4"/>
      <c r="N4" s="4"/>
    </row>
    <row r="5" spans="1:14" ht="16.5" customHeight="1" x14ac:dyDescent="0.15">
      <c r="A5" s="8" t="s">
        <v>0</v>
      </c>
      <c r="B5" s="9">
        <v>179</v>
      </c>
      <c r="C5" s="9">
        <v>5381733</v>
      </c>
      <c r="D5" s="9">
        <v>179</v>
      </c>
      <c r="E5" s="9">
        <f>C5</f>
        <v>5381733</v>
      </c>
      <c r="F5" s="10">
        <f>ROUND(D5*100/B5,1)</f>
        <v>100</v>
      </c>
      <c r="G5" s="10">
        <f t="shared" ref="F5:G11" si="0">ROUND(E5*100/C5,1)</f>
        <v>100</v>
      </c>
      <c r="H5" s="11">
        <v>248143</v>
      </c>
      <c r="I5" s="17">
        <v>253148</v>
      </c>
      <c r="J5" s="10">
        <f>ROUND((I5-H5)*100/H5,1)</f>
        <v>2</v>
      </c>
      <c r="K5" s="9">
        <f>I5/E5*10000</f>
        <v>470</v>
      </c>
    </row>
    <row r="6" spans="1:14" ht="16.5" customHeight="1" x14ac:dyDescent="0.15">
      <c r="A6" s="12" t="s">
        <v>10</v>
      </c>
      <c r="B6" s="13">
        <v>40</v>
      </c>
      <c r="C6" s="13">
        <v>1308265</v>
      </c>
      <c r="D6" s="13">
        <v>40</v>
      </c>
      <c r="E6" s="13">
        <f t="shared" ref="E6:E48" si="1">C6</f>
        <v>1308265</v>
      </c>
      <c r="F6" s="14">
        <f t="shared" si="0"/>
        <v>100</v>
      </c>
      <c r="G6" s="14">
        <f t="shared" si="0"/>
        <v>100</v>
      </c>
      <c r="H6" s="15">
        <v>47452</v>
      </c>
      <c r="I6" s="18">
        <v>47811</v>
      </c>
      <c r="J6" s="14">
        <f t="shared" ref="J6:J51" si="2">ROUND((I6-H6)*100/H6,1)</f>
        <v>0.8</v>
      </c>
      <c r="K6" s="13">
        <f t="shared" ref="K6:K51" si="3">I6/E6*10000</f>
        <v>365</v>
      </c>
    </row>
    <row r="7" spans="1:14" ht="16.5" customHeight="1" x14ac:dyDescent="0.15">
      <c r="A7" s="12" t="s">
        <v>11</v>
      </c>
      <c r="B7" s="13">
        <v>33</v>
      </c>
      <c r="C7" s="13">
        <v>1279594</v>
      </c>
      <c r="D7" s="13">
        <v>33</v>
      </c>
      <c r="E7" s="13">
        <f t="shared" si="1"/>
        <v>1279594</v>
      </c>
      <c r="F7" s="14">
        <f t="shared" si="0"/>
        <v>100</v>
      </c>
      <c r="G7" s="14">
        <f t="shared" si="0"/>
        <v>100</v>
      </c>
      <c r="H7" s="15">
        <v>50242</v>
      </c>
      <c r="I7" s="18">
        <v>51350</v>
      </c>
      <c r="J7" s="14">
        <f t="shared" si="2"/>
        <v>2.2000000000000002</v>
      </c>
      <c r="K7" s="13">
        <f t="shared" si="3"/>
        <v>401</v>
      </c>
      <c r="N7" s="5"/>
    </row>
    <row r="8" spans="1:14" ht="16.5" customHeight="1" x14ac:dyDescent="0.15">
      <c r="A8" s="12" t="s">
        <v>12</v>
      </c>
      <c r="B8" s="13">
        <v>35</v>
      </c>
      <c r="C8" s="13">
        <v>2333899</v>
      </c>
      <c r="D8" s="13">
        <v>35</v>
      </c>
      <c r="E8" s="13">
        <f t="shared" si="1"/>
        <v>2333899</v>
      </c>
      <c r="F8" s="14">
        <f t="shared" si="0"/>
        <v>100</v>
      </c>
      <c r="G8" s="14">
        <f t="shared" si="0"/>
        <v>100</v>
      </c>
      <c r="H8" s="15">
        <v>103755</v>
      </c>
      <c r="I8" s="18">
        <v>106048</v>
      </c>
      <c r="J8" s="14">
        <f t="shared" si="2"/>
        <v>2.2000000000000002</v>
      </c>
      <c r="K8" s="13">
        <f t="shared" si="3"/>
        <v>454</v>
      </c>
    </row>
    <row r="9" spans="1:14" ht="16.5" customHeight="1" x14ac:dyDescent="0.15">
      <c r="A9" s="12" t="s">
        <v>13</v>
      </c>
      <c r="B9" s="13">
        <v>25</v>
      </c>
      <c r="C9" s="13">
        <v>1023119</v>
      </c>
      <c r="D9" s="13">
        <v>25</v>
      </c>
      <c r="E9" s="13">
        <f t="shared" si="1"/>
        <v>1023119</v>
      </c>
      <c r="F9" s="14">
        <f t="shared" si="0"/>
        <v>100</v>
      </c>
      <c r="G9" s="14">
        <f t="shared" si="0"/>
        <v>100</v>
      </c>
      <c r="H9" s="15">
        <v>39558</v>
      </c>
      <c r="I9" s="18">
        <v>40748</v>
      </c>
      <c r="J9" s="14">
        <f t="shared" si="2"/>
        <v>3</v>
      </c>
      <c r="K9" s="13">
        <f t="shared" si="3"/>
        <v>398</v>
      </c>
    </row>
    <row r="10" spans="1:14" ht="16.5" customHeight="1" x14ac:dyDescent="0.15">
      <c r="A10" s="12" t="s">
        <v>14</v>
      </c>
      <c r="B10" s="13">
        <v>35</v>
      </c>
      <c r="C10" s="13">
        <v>1123891</v>
      </c>
      <c r="D10" s="13">
        <v>35</v>
      </c>
      <c r="E10" s="13">
        <f t="shared" si="1"/>
        <v>1123891</v>
      </c>
      <c r="F10" s="14">
        <f t="shared" si="0"/>
        <v>100</v>
      </c>
      <c r="G10" s="14">
        <f t="shared" si="0"/>
        <v>100</v>
      </c>
      <c r="H10" s="15">
        <v>43430</v>
      </c>
      <c r="I10" s="18">
        <v>43849</v>
      </c>
      <c r="J10" s="14">
        <f t="shared" si="2"/>
        <v>1</v>
      </c>
      <c r="K10" s="13">
        <f t="shared" si="3"/>
        <v>390</v>
      </c>
    </row>
    <row r="11" spans="1:14" ht="16.5" customHeight="1" x14ac:dyDescent="0.15">
      <c r="A11" s="12" t="s">
        <v>15</v>
      </c>
      <c r="B11" s="13">
        <v>59</v>
      </c>
      <c r="C11" s="13">
        <v>1914039</v>
      </c>
      <c r="D11" s="13">
        <v>59</v>
      </c>
      <c r="E11" s="13">
        <f t="shared" si="1"/>
        <v>1914039</v>
      </c>
      <c r="F11" s="14">
        <f t="shared" si="0"/>
        <v>100</v>
      </c>
      <c r="G11" s="14">
        <f t="shared" si="0"/>
        <v>100</v>
      </c>
      <c r="H11" s="15">
        <v>80246</v>
      </c>
      <c r="I11" s="18">
        <v>82334</v>
      </c>
      <c r="J11" s="14">
        <f t="shared" si="2"/>
        <v>2.6</v>
      </c>
      <c r="K11" s="13">
        <f t="shared" si="3"/>
        <v>430</v>
      </c>
    </row>
    <row r="12" spans="1:14" ht="16.5" customHeight="1" x14ac:dyDescent="0.15">
      <c r="A12" s="8" t="s">
        <v>16</v>
      </c>
      <c r="B12" s="9">
        <v>44</v>
      </c>
      <c r="C12" s="9">
        <v>2916976</v>
      </c>
      <c r="D12" s="9">
        <v>44</v>
      </c>
      <c r="E12" s="9">
        <f t="shared" si="1"/>
        <v>2916976</v>
      </c>
      <c r="F12" s="10">
        <f t="shared" ref="F12:F48" si="4">ROUND(D12*100/B12,1)</f>
        <v>100</v>
      </c>
      <c r="G12" s="10">
        <f t="shared" ref="G12:G51" si="5">ROUND(E12*100/C12,1)</f>
        <v>100</v>
      </c>
      <c r="H12" s="11">
        <v>126066</v>
      </c>
      <c r="I12" s="17">
        <v>129925</v>
      </c>
      <c r="J12" s="10">
        <f t="shared" si="2"/>
        <v>3.1</v>
      </c>
      <c r="K12" s="9">
        <f t="shared" si="3"/>
        <v>445</v>
      </c>
    </row>
    <row r="13" spans="1:14" ht="16.5" customHeight="1" x14ac:dyDescent="0.15">
      <c r="A13" s="12" t="s">
        <v>17</v>
      </c>
      <c r="B13" s="13">
        <v>25</v>
      </c>
      <c r="C13" s="13">
        <v>1974255</v>
      </c>
      <c r="D13" s="13">
        <v>25</v>
      </c>
      <c r="E13" s="13">
        <f t="shared" si="1"/>
        <v>1974255</v>
      </c>
      <c r="F13" s="14">
        <f t="shared" si="4"/>
        <v>100</v>
      </c>
      <c r="G13" s="14">
        <f t="shared" si="5"/>
        <v>100</v>
      </c>
      <c r="H13" s="15">
        <v>80035</v>
      </c>
      <c r="I13" s="18">
        <v>80721</v>
      </c>
      <c r="J13" s="14">
        <f t="shared" si="2"/>
        <v>0.9</v>
      </c>
      <c r="K13" s="13">
        <f t="shared" si="3"/>
        <v>409</v>
      </c>
    </row>
    <row r="14" spans="1:14" ht="16.5" customHeight="1" x14ac:dyDescent="0.15">
      <c r="A14" s="12" t="s">
        <v>18</v>
      </c>
      <c r="B14" s="13">
        <v>35</v>
      </c>
      <c r="C14" s="13">
        <v>1973115</v>
      </c>
      <c r="D14" s="13">
        <v>35</v>
      </c>
      <c r="E14" s="13">
        <f t="shared" si="1"/>
        <v>1973115</v>
      </c>
      <c r="F14" s="14">
        <f t="shared" si="4"/>
        <v>100</v>
      </c>
      <c r="G14" s="14">
        <f t="shared" si="5"/>
        <v>100</v>
      </c>
      <c r="H14" s="15">
        <v>89549</v>
      </c>
      <c r="I14" s="18">
        <v>92333</v>
      </c>
      <c r="J14" s="14">
        <f t="shared" si="2"/>
        <v>3.1</v>
      </c>
      <c r="K14" s="13">
        <f t="shared" si="3"/>
        <v>468</v>
      </c>
    </row>
    <row r="15" spans="1:14" ht="16.5" customHeight="1" x14ac:dyDescent="0.15">
      <c r="A15" s="12" t="s">
        <v>19</v>
      </c>
      <c r="B15" s="13">
        <v>63</v>
      </c>
      <c r="C15" s="13">
        <v>7266534</v>
      </c>
      <c r="D15" s="13">
        <v>63</v>
      </c>
      <c r="E15" s="13">
        <f t="shared" si="1"/>
        <v>7266534</v>
      </c>
      <c r="F15" s="14">
        <f t="shared" si="4"/>
        <v>100</v>
      </c>
      <c r="G15" s="14">
        <f t="shared" si="5"/>
        <v>100</v>
      </c>
      <c r="H15" s="15">
        <v>336751</v>
      </c>
      <c r="I15" s="18">
        <v>347140</v>
      </c>
      <c r="J15" s="14">
        <f t="shared" si="2"/>
        <v>3.1</v>
      </c>
      <c r="K15" s="13">
        <f t="shared" si="3"/>
        <v>478</v>
      </c>
    </row>
    <row r="16" spans="1:14" ht="16.5" customHeight="1" x14ac:dyDescent="0.15">
      <c r="A16" s="12" t="s">
        <v>20</v>
      </c>
      <c r="B16" s="13">
        <v>54</v>
      </c>
      <c r="C16" s="13">
        <v>6222666</v>
      </c>
      <c r="D16" s="13">
        <v>54</v>
      </c>
      <c r="E16" s="13">
        <f t="shared" si="1"/>
        <v>6222666</v>
      </c>
      <c r="F16" s="14">
        <f t="shared" si="4"/>
        <v>100</v>
      </c>
      <c r="G16" s="14">
        <f t="shared" si="5"/>
        <v>100</v>
      </c>
      <c r="H16" s="15">
        <v>310602</v>
      </c>
      <c r="I16" s="18">
        <v>317578</v>
      </c>
      <c r="J16" s="14">
        <f t="shared" si="2"/>
        <v>2.2000000000000002</v>
      </c>
      <c r="K16" s="13">
        <f t="shared" si="3"/>
        <v>510</v>
      </c>
    </row>
    <row r="17" spans="1:14" ht="16.5" customHeight="1" x14ac:dyDescent="0.15">
      <c r="A17" s="12" t="s">
        <v>21</v>
      </c>
      <c r="B17" s="13">
        <v>40</v>
      </c>
      <c r="C17" s="13">
        <v>13515271</v>
      </c>
      <c r="D17" s="13">
        <v>34</v>
      </c>
      <c r="E17" s="13">
        <f>C17-8512</f>
        <v>13506759</v>
      </c>
      <c r="F17" s="14">
        <f>ROUND(D17*100/B17,1)</f>
        <v>85</v>
      </c>
      <c r="G17" s="14">
        <f t="shared" si="5"/>
        <v>99.9</v>
      </c>
      <c r="H17" s="15">
        <v>782123</v>
      </c>
      <c r="I17" s="18">
        <v>789885</v>
      </c>
      <c r="J17" s="14">
        <f t="shared" si="2"/>
        <v>1</v>
      </c>
      <c r="K17" s="13">
        <f t="shared" si="3"/>
        <v>585</v>
      </c>
    </row>
    <row r="18" spans="1:14" ht="16.5" customHeight="1" x14ac:dyDescent="0.15">
      <c r="A18" s="12" t="s">
        <v>22</v>
      </c>
      <c r="B18" s="13">
        <v>33</v>
      </c>
      <c r="C18" s="13">
        <v>9126214</v>
      </c>
      <c r="D18" s="13">
        <v>33</v>
      </c>
      <c r="E18" s="13">
        <f t="shared" si="1"/>
        <v>9126214</v>
      </c>
      <c r="F18" s="14">
        <f t="shared" si="4"/>
        <v>100</v>
      </c>
      <c r="G18" s="14">
        <f t="shared" si="5"/>
        <v>100</v>
      </c>
      <c r="H18" s="15">
        <v>458686</v>
      </c>
      <c r="I18" s="18">
        <v>469432</v>
      </c>
      <c r="J18" s="14">
        <f t="shared" si="2"/>
        <v>2.2999999999999998</v>
      </c>
      <c r="K18" s="13">
        <f t="shared" si="3"/>
        <v>514</v>
      </c>
    </row>
    <row r="19" spans="1:14" ht="16.5" customHeight="1" x14ac:dyDescent="0.15">
      <c r="A19" s="8" t="s">
        <v>23</v>
      </c>
      <c r="B19" s="9">
        <v>30</v>
      </c>
      <c r="C19" s="9">
        <v>2304264</v>
      </c>
      <c r="D19" s="9">
        <v>30</v>
      </c>
      <c r="E19" s="9">
        <f t="shared" si="1"/>
        <v>2304264</v>
      </c>
      <c r="F19" s="10">
        <f t="shared" si="4"/>
        <v>100</v>
      </c>
      <c r="G19" s="10">
        <f t="shared" si="5"/>
        <v>100</v>
      </c>
      <c r="H19" s="11">
        <v>100034</v>
      </c>
      <c r="I19" s="17">
        <v>102241</v>
      </c>
      <c r="J19" s="10">
        <f t="shared" si="2"/>
        <v>2.2000000000000002</v>
      </c>
      <c r="K19" s="9">
        <f t="shared" si="3"/>
        <v>444</v>
      </c>
    </row>
    <row r="20" spans="1:14" ht="16.5" customHeight="1" x14ac:dyDescent="0.15">
      <c r="A20" s="12" t="s">
        <v>24</v>
      </c>
      <c r="B20" s="13">
        <v>15</v>
      </c>
      <c r="C20" s="13">
        <v>1066328</v>
      </c>
      <c r="D20" s="13">
        <v>15</v>
      </c>
      <c r="E20" s="13">
        <f t="shared" si="1"/>
        <v>1066328</v>
      </c>
      <c r="F20" s="14">
        <f t="shared" si="4"/>
        <v>100</v>
      </c>
      <c r="G20" s="14">
        <f t="shared" si="5"/>
        <v>100</v>
      </c>
      <c r="H20" s="15">
        <v>41387</v>
      </c>
      <c r="I20" s="18">
        <v>42642</v>
      </c>
      <c r="J20" s="14">
        <f t="shared" si="2"/>
        <v>3</v>
      </c>
      <c r="K20" s="13">
        <f t="shared" si="3"/>
        <v>400</v>
      </c>
    </row>
    <row r="21" spans="1:14" ht="16.5" customHeight="1" x14ac:dyDescent="0.15">
      <c r="A21" s="12" t="s">
        <v>25</v>
      </c>
      <c r="B21" s="13">
        <v>19</v>
      </c>
      <c r="C21" s="13">
        <v>1154008</v>
      </c>
      <c r="D21" s="13">
        <v>19</v>
      </c>
      <c r="E21" s="13">
        <f t="shared" si="1"/>
        <v>1154008</v>
      </c>
      <c r="F21" s="14">
        <f t="shared" si="4"/>
        <v>100</v>
      </c>
      <c r="G21" s="14">
        <f t="shared" si="5"/>
        <v>100</v>
      </c>
      <c r="H21" s="15">
        <v>42679</v>
      </c>
      <c r="I21" s="18">
        <v>43873</v>
      </c>
      <c r="J21" s="14">
        <f t="shared" si="2"/>
        <v>2.8</v>
      </c>
      <c r="K21" s="13">
        <f t="shared" si="3"/>
        <v>380</v>
      </c>
      <c r="N21" s="5"/>
    </row>
    <row r="22" spans="1:14" ht="16.5" customHeight="1" x14ac:dyDescent="0.15">
      <c r="A22" s="12" t="s">
        <v>26</v>
      </c>
      <c r="B22" s="13">
        <v>17</v>
      </c>
      <c r="C22" s="13">
        <v>786740</v>
      </c>
      <c r="D22" s="13">
        <v>17</v>
      </c>
      <c r="E22" s="13">
        <f t="shared" si="1"/>
        <v>786740</v>
      </c>
      <c r="F22" s="14">
        <f t="shared" si="4"/>
        <v>100</v>
      </c>
      <c r="G22" s="14">
        <f t="shared" si="5"/>
        <v>100</v>
      </c>
      <c r="H22" s="15">
        <v>28512</v>
      </c>
      <c r="I22" s="18">
        <v>29144</v>
      </c>
      <c r="J22" s="14">
        <f t="shared" si="2"/>
        <v>2.2000000000000002</v>
      </c>
      <c r="K22" s="13">
        <f t="shared" si="3"/>
        <v>370</v>
      </c>
    </row>
    <row r="23" spans="1:14" ht="16.5" customHeight="1" x14ac:dyDescent="0.15">
      <c r="A23" s="8" t="s">
        <v>27</v>
      </c>
      <c r="B23" s="9">
        <v>27</v>
      </c>
      <c r="C23" s="9">
        <v>834930</v>
      </c>
      <c r="D23" s="9">
        <v>27</v>
      </c>
      <c r="E23" s="9">
        <f t="shared" si="1"/>
        <v>834930</v>
      </c>
      <c r="F23" s="10">
        <f t="shared" si="4"/>
        <v>100</v>
      </c>
      <c r="G23" s="10">
        <f t="shared" si="5"/>
        <v>100</v>
      </c>
      <c r="H23" s="11">
        <v>39617</v>
      </c>
      <c r="I23" s="17">
        <v>40586</v>
      </c>
      <c r="J23" s="10">
        <f t="shared" si="2"/>
        <v>2.4</v>
      </c>
      <c r="K23" s="9">
        <f t="shared" si="3"/>
        <v>486</v>
      </c>
    </row>
    <row r="24" spans="1:14" ht="16.5" customHeight="1" x14ac:dyDescent="0.15">
      <c r="A24" s="12" t="s">
        <v>28</v>
      </c>
      <c r="B24" s="13">
        <v>77</v>
      </c>
      <c r="C24" s="13">
        <v>2098804</v>
      </c>
      <c r="D24" s="13">
        <v>77</v>
      </c>
      <c r="E24" s="13">
        <f t="shared" si="1"/>
        <v>2098804</v>
      </c>
      <c r="F24" s="14">
        <f t="shared" si="4"/>
        <v>100</v>
      </c>
      <c r="G24" s="14">
        <f t="shared" si="5"/>
        <v>100</v>
      </c>
      <c r="H24" s="15">
        <v>95329</v>
      </c>
      <c r="I24" s="18">
        <v>97099</v>
      </c>
      <c r="J24" s="14">
        <f t="shared" si="2"/>
        <v>1.9</v>
      </c>
      <c r="K24" s="13">
        <f t="shared" si="3"/>
        <v>463</v>
      </c>
      <c r="N24" s="5"/>
    </row>
    <row r="25" spans="1:14" ht="16.5" customHeight="1" x14ac:dyDescent="0.15">
      <c r="A25" s="12" t="s">
        <v>29</v>
      </c>
      <c r="B25" s="13">
        <v>42</v>
      </c>
      <c r="C25" s="13">
        <v>2031903</v>
      </c>
      <c r="D25" s="13">
        <v>42</v>
      </c>
      <c r="E25" s="13">
        <f t="shared" si="1"/>
        <v>2031903</v>
      </c>
      <c r="F25" s="14">
        <f t="shared" si="4"/>
        <v>100</v>
      </c>
      <c r="G25" s="14">
        <f t="shared" si="5"/>
        <v>100</v>
      </c>
      <c r="H25" s="15">
        <v>86590</v>
      </c>
      <c r="I25" s="18">
        <v>88049</v>
      </c>
      <c r="J25" s="14">
        <f t="shared" si="2"/>
        <v>1.7</v>
      </c>
      <c r="K25" s="13">
        <f t="shared" si="3"/>
        <v>433</v>
      </c>
      <c r="N25" s="5"/>
    </row>
    <row r="26" spans="1:14" ht="16.5" customHeight="1" x14ac:dyDescent="0.15">
      <c r="A26" s="12" t="s">
        <v>30</v>
      </c>
      <c r="B26" s="13">
        <v>35</v>
      </c>
      <c r="C26" s="13">
        <v>3700305</v>
      </c>
      <c r="D26" s="13">
        <v>35</v>
      </c>
      <c r="E26" s="13">
        <f t="shared" si="1"/>
        <v>3700305</v>
      </c>
      <c r="F26" s="14">
        <f t="shared" si="4"/>
        <v>100</v>
      </c>
      <c r="G26" s="14">
        <f t="shared" si="5"/>
        <v>100</v>
      </c>
      <c r="H26" s="15">
        <v>159240</v>
      </c>
      <c r="I26" s="18">
        <v>166377</v>
      </c>
      <c r="J26" s="14">
        <f t="shared" si="2"/>
        <v>4.5</v>
      </c>
      <c r="K26" s="13">
        <f t="shared" si="3"/>
        <v>450</v>
      </c>
      <c r="N26" s="5"/>
    </row>
    <row r="27" spans="1:14" ht="16.5" customHeight="1" x14ac:dyDescent="0.15">
      <c r="A27" s="12" t="s">
        <v>31</v>
      </c>
      <c r="B27" s="13">
        <v>54</v>
      </c>
      <c r="C27" s="13">
        <v>7483128</v>
      </c>
      <c r="D27" s="13">
        <v>54</v>
      </c>
      <c r="E27" s="13">
        <f t="shared" si="1"/>
        <v>7483128</v>
      </c>
      <c r="F27" s="14">
        <f t="shared" si="4"/>
        <v>100</v>
      </c>
      <c r="G27" s="14">
        <f t="shared" si="5"/>
        <v>100</v>
      </c>
      <c r="H27" s="15">
        <v>335262</v>
      </c>
      <c r="I27" s="18">
        <v>344479</v>
      </c>
      <c r="J27" s="14">
        <f t="shared" si="2"/>
        <v>2.7</v>
      </c>
      <c r="K27" s="13">
        <f t="shared" si="3"/>
        <v>460</v>
      </c>
    </row>
    <row r="28" spans="1:14" ht="16.5" customHeight="1" x14ac:dyDescent="0.15">
      <c r="A28" s="12" t="s">
        <v>32</v>
      </c>
      <c r="B28" s="13">
        <v>29</v>
      </c>
      <c r="C28" s="13">
        <v>1815865</v>
      </c>
      <c r="D28" s="13">
        <v>29</v>
      </c>
      <c r="E28" s="13">
        <f t="shared" si="1"/>
        <v>1815865</v>
      </c>
      <c r="F28" s="14">
        <f t="shared" si="4"/>
        <v>100</v>
      </c>
      <c r="G28" s="14">
        <f t="shared" si="5"/>
        <v>100</v>
      </c>
      <c r="H28" s="15">
        <v>91492</v>
      </c>
      <c r="I28" s="18">
        <v>94160</v>
      </c>
      <c r="J28" s="14">
        <f t="shared" si="2"/>
        <v>2.9</v>
      </c>
      <c r="K28" s="13">
        <f t="shared" si="3"/>
        <v>519</v>
      </c>
    </row>
    <row r="29" spans="1:14" ht="16.5" customHeight="1" x14ac:dyDescent="0.15">
      <c r="A29" s="8" t="s">
        <v>33</v>
      </c>
      <c r="B29" s="9">
        <v>19</v>
      </c>
      <c r="C29" s="9">
        <v>1412916</v>
      </c>
      <c r="D29" s="9">
        <v>19</v>
      </c>
      <c r="E29" s="9">
        <f t="shared" si="1"/>
        <v>1412916</v>
      </c>
      <c r="F29" s="10">
        <f t="shared" si="4"/>
        <v>100</v>
      </c>
      <c r="G29" s="10">
        <f t="shared" si="5"/>
        <v>100</v>
      </c>
      <c r="H29" s="11">
        <v>60829</v>
      </c>
      <c r="I29" s="17">
        <v>63960</v>
      </c>
      <c r="J29" s="10">
        <f t="shared" si="2"/>
        <v>5.0999999999999996</v>
      </c>
      <c r="K29" s="9">
        <f t="shared" si="3"/>
        <v>453</v>
      </c>
      <c r="N29" s="5"/>
    </row>
    <row r="30" spans="1:14" ht="16.5" customHeight="1" x14ac:dyDescent="0.15">
      <c r="A30" s="12" t="s">
        <v>34</v>
      </c>
      <c r="B30" s="13">
        <v>26</v>
      </c>
      <c r="C30" s="13">
        <v>2610353</v>
      </c>
      <c r="D30" s="13">
        <v>26</v>
      </c>
      <c r="E30" s="13">
        <f t="shared" si="1"/>
        <v>2610353</v>
      </c>
      <c r="F30" s="14">
        <f t="shared" si="4"/>
        <v>100</v>
      </c>
      <c r="G30" s="14">
        <f t="shared" si="5"/>
        <v>100</v>
      </c>
      <c r="H30" s="15">
        <v>136939</v>
      </c>
      <c r="I30" s="18">
        <v>140243</v>
      </c>
      <c r="J30" s="14">
        <f t="shared" si="2"/>
        <v>2.4</v>
      </c>
      <c r="K30" s="13">
        <f t="shared" si="3"/>
        <v>537</v>
      </c>
    </row>
    <row r="31" spans="1:14" ht="16.5" customHeight="1" x14ac:dyDescent="0.15">
      <c r="A31" s="12" t="s">
        <v>35</v>
      </c>
      <c r="B31" s="13">
        <v>43</v>
      </c>
      <c r="C31" s="13">
        <v>8839469</v>
      </c>
      <c r="D31" s="13">
        <v>43</v>
      </c>
      <c r="E31" s="13">
        <f t="shared" si="1"/>
        <v>8839469</v>
      </c>
      <c r="F31" s="14">
        <f t="shared" si="4"/>
        <v>100</v>
      </c>
      <c r="G31" s="14">
        <f t="shared" si="5"/>
        <v>100</v>
      </c>
      <c r="H31" s="15">
        <v>566509</v>
      </c>
      <c r="I31" s="18">
        <v>576597</v>
      </c>
      <c r="J31" s="14">
        <f t="shared" si="2"/>
        <v>1.8</v>
      </c>
      <c r="K31" s="13">
        <f t="shared" si="3"/>
        <v>652</v>
      </c>
    </row>
    <row r="32" spans="1:14" ht="16.5" customHeight="1" x14ac:dyDescent="0.15">
      <c r="A32" s="12" t="s">
        <v>36</v>
      </c>
      <c r="B32" s="13">
        <v>41</v>
      </c>
      <c r="C32" s="13">
        <v>5534800</v>
      </c>
      <c r="D32" s="13">
        <v>41</v>
      </c>
      <c r="E32" s="13">
        <f t="shared" si="1"/>
        <v>5534800</v>
      </c>
      <c r="F32" s="14">
        <f t="shared" si="4"/>
        <v>100</v>
      </c>
      <c r="G32" s="14">
        <f t="shared" si="5"/>
        <v>100</v>
      </c>
      <c r="H32" s="15">
        <v>275769</v>
      </c>
      <c r="I32" s="18">
        <v>285265</v>
      </c>
      <c r="J32" s="14">
        <f t="shared" si="2"/>
        <v>3.4</v>
      </c>
      <c r="K32" s="13">
        <f t="shared" si="3"/>
        <v>515</v>
      </c>
    </row>
    <row r="33" spans="1:11" ht="16.5" customHeight="1" x14ac:dyDescent="0.15">
      <c r="A33" s="12" t="s">
        <v>37</v>
      </c>
      <c r="B33" s="13">
        <v>39</v>
      </c>
      <c r="C33" s="13">
        <v>1364316</v>
      </c>
      <c r="D33" s="13">
        <v>39</v>
      </c>
      <c r="E33" s="13">
        <f t="shared" si="1"/>
        <v>1364316</v>
      </c>
      <c r="F33" s="14">
        <f t="shared" si="4"/>
        <v>100</v>
      </c>
      <c r="G33" s="14">
        <f t="shared" si="5"/>
        <v>100</v>
      </c>
      <c r="H33" s="15">
        <v>69462</v>
      </c>
      <c r="I33" s="18">
        <v>71170</v>
      </c>
      <c r="J33" s="14">
        <f t="shared" si="2"/>
        <v>2.5</v>
      </c>
      <c r="K33" s="13">
        <f t="shared" si="3"/>
        <v>522</v>
      </c>
    </row>
    <row r="34" spans="1:11" ht="16.5" customHeight="1" x14ac:dyDescent="0.15">
      <c r="A34" s="12" t="s">
        <v>38</v>
      </c>
      <c r="B34" s="13">
        <v>30</v>
      </c>
      <c r="C34" s="13">
        <v>963579</v>
      </c>
      <c r="D34" s="16">
        <v>29</v>
      </c>
      <c r="E34" s="13">
        <f>C34-3087</f>
        <v>960492</v>
      </c>
      <c r="F34" s="14">
        <f t="shared" si="4"/>
        <v>96.7</v>
      </c>
      <c r="G34" s="14">
        <f t="shared" si="5"/>
        <v>99.7</v>
      </c>
      <c r="H34" s="15">
        <v>50458</v>
      </c>
      <c r="I34" s="18">
        <v>52278</v>
      </c>
      <c r="J34" s="14">
        <f t="shared" si="2"/>
        <v>3.6</v>
      </c>
      <c r="K34" s="13">
        <f t="shared" si="3"/>
        <v>544</v>
      </c>
    </row>
    <row r="35" spans="1:11" ht="16.5" customHeight="1" x14ac:dyDescent="0.15">
      <c r="A35" s="8" t="s">
        <v>39</v>
      </c>
      <c r="B35" s="9">
        <v>19</v>
      </c>
      <c r="C35" s="9">
        <v>573441</v>
      </c>
      <c r="D35" s="9">
        <v>19</v>
      </c>
      <c r="E35" s="9">
        <f t="shared" si="1"/>
        <v>573441</v>
      </c>
      <c r="F35" s="10">
        <f t="shared" si="4"/>
        <v>100</v>
      </c>
      <c r="G35" s="10">
        <f t="shared" si="5"/>
        <v>100</v>
      </c>
      <c r="H35" s="11">
        <v>25716</v>
      </c>
      <c r="I35" s="17">
        <v>26629</v>
      </c>
      <c r="J35" s="10">
        <f t="shared" si="2"/>
        <v>3.6</v>
      </c>
      <c r="K35" s="9">
        <f t="shared" si="3"/>
        <v>464</v>
      </c>
    </row>
    <row r="36" spans="1:11" ht="16.5" customHeight="1" x14ac:dyDescent="0.15">
      <c r="A36" s="12" t="s">
        <v>40</v>
      </c>
      <c r="B36" s="13">
        <v>19</v>
      </c>
      <c r="C36" s="13">
        <v>694352</v>
      </c>
      <c r="D36" s="13">
        <v>19</v>
      </c>
      <c r="E36" s="13">
        <f t="shared" si="1"/>
        <v>694352</v>
      </c>
      <c r="F36" s="14">
        <f t="shared" si="4"/>
        <v>100</v>
      </c>
      <c r="G36" s="14">
        <f t="shared" si="5"/>
        <v>100</v>
      </c>
      <c r="H36" s="15">
        <v>30085</v>
      </c>
      <c r="I36" s="18">
        <v>31085</v>
      </c>
      <c r="J36" s="14">
        <f t="shared" si="2"/>
        <v>3.3</v>
      </c>
      <c r="K36" s="13">
        <f t="shared" si="3"/>
        <v>448</v>
      </c>
    </row>
    <row r="37" spans="1:11" ht="16.5" customHeight="1" x14ac:dyDescent="0.15">
      <c r="A37" s="12" t="s">
        <v>41</v>
      </c>
      <c r="B37" s="13">
        <v>27</v>
      </c>
      <c r="C37" s="13">
        <v>1921525</v>
      </c>
      <c r="D37" s="13">
        <v>27</v>
      </c>
      <c r="E37" s="13">
        <f t="shared" si="1"/>
        <v>1921525</v>
      </c>
      <c r="F37" s="14">
        <f t="shared" si="4"/>
        <v>100</v>
      </c>
      <c r="G37" s="14">
        <f t="shared" si="5"/>
        <v>100</v>
      </c>
      <c r="H37" s="15">
        <v>87343</v>
      </c>
      <c r="I37" s="18">
        <v>89599</v>
      </c>
      <c r="J37" s="14">
        <f t="shared" si="2"/>
        <v>2.6</v>
      </c>
      <c r="K37" s="13">
        <f t="shared" si="3"/>
        <v>466</v>
      </c>
    </row>
    <row r="38" spans="1:11" ht="16.5" customHeight="1" x14ac:dyDescent="0.15">
      <c r="A38" s="12" t="s">
        <v>42</v>
      </c>
      <c r="B38" s="13">
        <v>23</v>
      </c>
      <c r="C38" s="13">
        <v>2843990</v>
      </c>
      <c r="D38" s="13">
        <v>23</v>
      </c>
      <c r="E38" s="13">
        <f t="shared" si="1"/>
        <v>2843990</v>
      </c>
      <c r="F38" s="14">
        <f t="shared" si="4"/>
        <v>100</v>
      </c>
      <c r="G38" s="14">
        <f t="shared" si="5"/>
        <v>100</v>
      </c>
      <c r="H38" s="15">
        <v>128973</v>
      </c>
      <c r="I38" s="18">
        <v>132738</v>
      </c>
      <c r="J38" s="14">
        <f t="shared" si="2"/>
        <v>2.9</v>
      </c>
      <c r="K38" s="13">
        <f t="shared" si="3"/>
        <v>467</v>
      </c>
    </row>
    <row r="39" spans="1:11" ht="16.5" customHeight="1" x14ac:dyDescent="0.15">
      <c r="A39" s="12" t="s">
        <v>43</v>
      </c>
      <c r="B39" s="13">
        <v>19</v>
      </c>
      <c r="C39" s="13">
        <v>1404729</v>
      </c>
      <c r="D39" s="13">
        <v>19</v>
      </c>
      <c r="E39" s="13">
        <f t="shared" si="1"/>
        <v>1404729</v>
      </c>
      <c r="F39" s="14">
        <f t="shared" si="4"/>
        <v>100</v>
      </c>
      <c r="G39" s="14">
        <f t="shared" si="5"/>
        <v>100</v>
      </c>
      <c r="H39" s="15">
        <v>68699</v>
      </c>
      <c r="I39" s="18">
        <v>67774</v>
      </c>
      <c r="J39" s="14">
        <f t="shared" si="2"/>
        <v>-1.3</v>
      </c>
      <c r="K39" s="13">
        <f t="shared" si="3"/>
        <v>482</v>
      </c>
    </row>
    <row r="40" spans="1:11" ht="16.5" customHeight="1" x14ac:dyDescent="0.15">
      <c r="A40" s="8" t="s">
        <v>44</v>
      </c>
      <c r="B40" s="9">
        <v>24</v>
      </c>
      <c r="C40" s="9">
        <v>755733</v>
      </c>
      <c r="D40" s="9">
        <v>21</v>
      </c>
      <c r="E40" s="9">
        <f>C40-9135</f>
        <v>746598</v>
      </c>
      <c r="F40" s="10">
        <f>ROUND(D40*100/B40,1)</f>
        <v>87.5</v>
      </c>
      <c r="G40" s="10">
        <f t="shared" si="5"/>
        <v>98.8</v>
      </c>
      <c r="H40" s="11">
        <v>34019</v>
      </c>
      <c r="I40" s="17">
        <v>34780</v>
      </c>
      <c r="J40" s="10">
        <f t="shared" si="2"/>
        <v>2.2000000000000002</v>
      </c>
      <c r="K40" s="9">
        <f t="shared" si="3"/>
        <v>466</v>
      </c>
    </row>
    <row r="41" spans="1:11" ht="16.5" customHeight="1" x14ac:dyDescent="0.15">
      <c r="A41" s="12" t="s">
        <v>45</v>
      </c>
      <c r="B41" s="13">
        <v>17</v>
      </c>
      <c r="C41" s="13">
        <v>976263</v>
      </c>
      <c r="D41" s="13">
        <v>16</v>
      </c>
      <c r="E41" s="13">
        <f>C41-3139</f>
        <v>973124</v>
      </c>
      <c r="F41" s="14">
        <f>ROUND(D41*100/B41,1)</f>
        <v>94.1</v>
      </c>
      <c r="G41" s="14">
        <f t="shared" si="5"/>
        <v>99.7</v>
      </c>
      <c r="H41" s="15">
        <v>47346</v>
      </c>
      <c r="I41" s="18">
        <v>47758</v>
      </c>
      <c r="J41" s="14">
        <f t="shared" si="2"/>
        <v>0.9</v>
      </c>
      <c r="K41" s="13">
        <f t="shared" si="3"/>
        <v>491</v>
      </c>
    </row>
    <row r="42" spans="1:11" ht="16.5" customHeight="1" x14ac:dyDescent="0.15">
      <c r="A42" s="12" t="s">
        <v>46</v>
      </c>
      <c r="B42" s="13">
        <v>20</v>
      </c>
      <c r="C42" s="13">
        <v>1385262</v>
      </c>
      <c r="D42" s="13">
        <v>20</v>
      </c>
      <c r="E42" s="13">
        <f t="shared" si="1"/>
        <v>1385262</v>
      </c>
      <c r="F42" s="14">
        <f t="shared" si="4"/>
        <v>100</v>
      </c>
      <c r="G42" s="14">
        <f t="shared" si="5"/>
        <v>100</v>
      </c>
      <c r="H42" s="15">
        <v>67016</v>
      </c>
      <c r="I42" s="18">
        <v>68673</v>
      </c>
      <c r="J42" s="14">
        <f t="shared" si="2"/>
        <v>2.5</v>
      </c>
      <c r="K42" s="13">
        <f t="shared" si="3"/>
        <v>496</v>
      </c>
    </row>
    <row r="43" spans="1:11" ht="16.5" customHeight="1" x14ac:dyDescent="0.15">
      <c r="A43" s="12" t="s">
        <v>47</v>
      </c>
      <c r="B43" s="13">
        <v>34</v>
      </c>
      <c r="C43" s="13">
        <v>728276</v>
      </c>
      <c r="D43" s="13">
        <v>34</v>
      </c>
      <c r="E43" s="13">
        <f t="shared" si="1"/>
        <v>728276</v>
      </c>
      <c r="F43" s="14">
        <f t="shared" si="4"/>
        <v>100</v>
      </c>
      <c r="G43" s="14">
        <f t="shared" si="5"/>
        <v>100</v>
      </c>
      <c r="H43" s="15">
        <v>40463</v>
      </c>
      <c r="I43" s="18">
        <v>41056</v>
      </c>
      <c r="J43" s="14">
        <f t="shared" si="2"/>
        <v>1.5</v>
      </c>
      <c r="K43" s="13">
        <f t="shared" si="3"/>
        <v>564</v>
      </c>
    </row>
    <row r="44" spans="1:11" ht="16.5" customHeight="1" x14ac:dyDescent="0.15">
      <c r="A44" s="8" t="s">
        <v>48</v>
      </c>
      <c r="B44" s="9">
        <v>60</v>
      </c>
      <c r="C44" s="9">
        <v>5101556</v>
      </c>
      <c r="D44" s="9">
        <v>60</v>
      </c>
      <c r="E44" s="9">
        <f t="shared" si="1"/>
        <v>5101556</v>
      </c>
      <c r="F44" s="10">
        <f t="shared" si="4"/>
        <v>100</v>
      </c>
      <c r="G44" s="10">
        <f t="shared" si="5"/>
        <v>100</v>
      </c>
      <c r="H44" s="11">
        <v>252265</v>
      </c>
      <c r="I44" s="17">
        <v>256515</v>
      </c>
      <c r="J44" s="10">
        <f t="shared" si="2"/>
        <v>1.7</v>
      </c>
      <c r="K44" s="9">
        <f t="shared" si="3"/>
        <v>503</v>
      </c>
    </row>
    <row r="45" spans="1:11" ht="16.5" customHeight="1" x14ac:dyDescent="0.15">
      <c r="A45" s="12" t="s">
        <v>49</v>
      </c>
      <c r="B45" s="13">
        <v>20</v>
      </c>
      <c r="C45" s="13">
        <v>832832</v>
      </c>
      <c r="D45" s="13">
        <v>20</v>
      </c>
      <c r="E45" s="13">
        <f t="shared" si="1"/>
        <v>832832</v>
      </c>
      <c r="F45" s="14">
        <f t="shared" si="4"/>
        <v>100</v>
      </c>
      <c r="G45" s="14">
        <f t="shared" si="5"/>
        <v>100</v>
      </c>
      <c r="H45" s="15">
        <v>36129</v>
      </c>
      <c r="I45" s="18">
        <v>36306</v>
      </c>
      <c r="J45" s="14">
        <f t="shared" si="2"/>
        <v>0.5</v>
      </c>
      <c r="K45" s="13">
        <f t="shared" si="3"/>
        <v>436</v>
      </c>
    </row>
    <row r="46" spans="1:11" ht="16.5" customHeight="1" x14ac:dyDescent="0.15">
      <c r="A46" s="12" t="s">
        <v>50</v>
      </c>
      <c r="B46" s="13">
        <v>21</v>
      </c>
      <c r="C46" s="13">
        <v>1377187</v>
      </c>
      <c r="D46" s="13">
        <v>21</v>
      </c>
      <c r="E46" s="13">
        <f t="shared" si="1"/>
        <v>1377187</v>
      </c>
      <c r="F46" s="14">
        <f t="shared" si="4"/>
        <v>100</v>
      </c>
      <c r="G46" s="14">
        <f t="shared" si="5"/>
        <v>100</v>
      </c>
      <c r="H46" s="15">
        <v>65863</v>
      </c>
      <c r="I46" s="18">
        <v>67056</v>
      </c>
      <c r="J46" s="14">
        <f t="shared" si="2"/>
        <v>1.8</v>
      </c>
      <c r="K46" s="13">
        <f t="shared" si="3"/>
        <v>487</v>
      </c>
    </row>
    <row r="47" spans="1:11" ht="16.5" customHeight="1" x14ac:dyDescent="0.15">
      <c r="A47" s="12" t="s">
        <v>51</v>
      </c>
      <c r="B47" s="13">
        <v>45</v>
      </c>
      <c r="C47" s="13">
        <v>1786170</v>
      </c>
      <c r="D47" s="13">
        <v>45</v>
      </c>
      <c r="E47" s="13">
        <f t="shared" si="1"/>
        <v>1786170</v>
      </c>
      <c r="F47" s="14">
        <f t="shared" si="4"/>
        <v>100</v>
      </c>
      <c r="G47" s="14">
        <f t="shared" si="5"/>
        <v>100</v>
      </c>
      <c r="H47" s="15">
        <v>91815</v>
      </c>
      <c r="I47" s="18">
        <v>88986</v>
      </c>
      <c r="J47" s="14">
        <f t="shared" si="2"/>
        <v>-3.1</v>
      </c>
      <c r="K47" s="13">
        <f t="shared" si="3"/>
        <v>498</v>
      </c>
    </row>
    <row r="48" spans="1:11" ht="16.5" customHeight="1" x14ac:dyDescent="0.15">
      <c r="A48" s="12" t="s">
        <v>52</v>
      </c>
      <c r="B48" s="13">
        <v>18</v>
      </c>
      <c r="C48" s="13">
        <v>1166338</v>
      </c>
      <c r="D48" s="13">
        <v>18</v>
      </c>
      <c r="E48" s="13">
        <f t="shared" si="1"/>
        <v>1166338</v>
      </c>
      <c r="F48" s="14">
        <f t="shared" si="4"/>
        <v>100</v>
      </c>
      <c r="G48" s="14">
        <f t="shared" si="5"/>
        <v>100</v>
      </c>
      <c r="H48" s="15">
        <v>54177</v>
      </c>
      <c r="I48" s="18">
        <v>55310</v>
      </c>
      <c r="J48" s="14">
        <f t="shared" si="2"/>
        <v>2.1</v>
      </c>
      <c r="K48" s="13">
        <f t="shared" si="3"/>
        <v>474</v>
      </c>
    </row>
    <row r="49" spans="1:11" ht="16.5" customHeight="1" x14ac:dyDescent="0.15">
      <c r="A49" s="12" t="s">
        <v>53</v>
      </c>
      <c r="B49" s="13">
        <v>26</v>
      </c>
      <c r="C49" s="13">
        <v>1104069</v>
      </c>
      <c r="D49" s="13">
        <v>22</v>
      </c>
      <c r="E49" s="13">
        <f>C49-11116</f>
        <v>1092953</v>
      </c>
      <c r="F49" s="14">
        <f>ROUND(D49*100/B49,1)</f>
        <v>84.6</v>
      </c>
      <c r="G49" s="14">
        <f t="shared" si="5"/>
        <v>99</v>
      </c>
      <c r="H49" s="15">
        <v>44804</v>
      </c>
      <c r="I49" s="18">
        <v>45371</v>
      </c>
      <c r="J49" s="14">
        <f t="shared" si="2"/>
        <v>1.3</v>
      </c>
      <c r="K49" s="13">
        <f t="shared" si="3"/>
        <v>415</v>
      </c>
    </row>
    <row r="50" spans="1:11" ht="16.5" customHeight="1" x14ac:dyDescent="0.15">
      <c r="A50" s="12" t="s">
        <v>54</v>
      </c>
      <c r="B50" s="13">
        <v>43</v>
      </c>
      <c r="C50" s="13">
        <v>1648177</v>
      </c>
      <c r="D50" s="13">
        <v>41</v>
      </c>
      <c r="E50" s="13">
        <f>C50-1163</f>
        <v>1647014</v>
      </c>
      <c r="F50" s="14">
        <f>ROUND(D50*100/B50,1)</f>
        <v>95.3</v>
      </c>
      <c r="G50" s="14">
        <f t="shared" si="5"/>
        <v>99.9</v>
      </c>
      <c r="H50" s="15">
        <v>82941</v>
      </c>
      <c r="I50" s="18">
        <v>83891</v>
      </c>
      <c r="J50" s="14">
        <f t="shared" si="2"/>
        <v>1.1000000000000001</v>
      </c>
      <c r="K50" s="13">
        <f t="shared" si="3"/>
        <v>509</v>
      </c>
    </row>
    <row r="51" spans="1:11" ht="16.5" customHeight="1" x14ac:dyDescent="0.15">
      <c r="A51" s="12" t="s">
        <v>55</v>
      </c>
      <c r="B51" s="13">
        <v>41</v>
      </c>
      <c r="C51" s="13">
        <v>1433566</v>
      </c>
      <c r="D51" s="13">
        <v>29</v>
      </c>
      <c r="E51" s="13">
        <f>C51-18797</f>
        <v>1414769</v>
      </c>
      <c r="F51" s="14">
        <f>ROUND(D51*100/B51,1)</f>
        <v>70.7</v>
      </c>
      <c r="G51" s="14">
        <f t="shared" si="5"/>
        <v>98.7</v>
      </c>
      <c r="H51" s="15">
        <v>75564</v>
      </c>
      <c r="I51" s="18">
        <v>78155</v>
      </c>
      <c r="J51" s="14">
        <f t="shared" si="2"/>
        <v>3.4</v>
      </c>
      <c r="K51" s="13">
        <f t="shared" si="3"/>
        <v>552</v>
      </c>
    </row>
    <row r="52" spans="1:11" ht="16.5" customHeight="1" x14ac:dyDescent="0.15">
      <c r="A52" s="23" t="s">
        <v>56</v>
      </c>
      <c r="B52" s="24">
        <f>SUM(B5:B51)</f>
        <v>1719</v>
      </c>
      <c r="C52" s="24">
        <f>SUM(C5:C51)</f>
        <v>127094745</v>
      </c>
      <c r="D52" s="24">
        <f>SUM(D5:D51)</f>
        <v>1690</v>
      </c>
      <c r="E52" s="24">
        <f>SUM(E5:E51)</f>
        <v>127039796</v>
      </c>
      <c r="F52" s="25">
        <f>ROUND(D52*100/B52,1)</f>
        <v>98.3</v>
      </c>
      <c r="G52" s="26">
        <f>ROUNDDOWN(E52*100/C52,1)</f>
        <v>99.9</v>
      </c>
      <c r="H52" s="27">
        <v>6209964</v>
      </c>
      <c r="I52" s="28">
        <v>6342147</v>
      </c>
      <c r="J52" s="25">
        <f>ROUND((I52-H52)*100/H52,1)</f>
        <v>2.1</v>
      </c>
      <c r="K52" s="24">
        <f>I52/E52*10000</f>
        <v>499</v>
      </c>
    </row>
    <row r="53" spans="1:11" x14ac:dyDescent="0.15">
      <c r="E53" s="7">
        <f>C52-E52</f>
        <v>54949</v>
      </c>
    </row>
    <row r="55" spans="1:11" x14ac:dyDescent="0.15">
      <c r="H55" s="6"/>
      <c r="I55" s="6"/>
    </row>
  </sheetData>
  <mergeCells count="10">
    <mergeCell ref="A1:K1"/>
    <mergeCell ref="I2:K2"/>
    <mergeCell ref="A3:A4"/>
    <mergeCell ref="B3:B4"/>
    <mergeCell ref="C3:C4"/>
    <mergeCell ref="J3:J4"/>
    <mergeCell ref="K3:K4"/>
    <mergeCell ref="D3:E3"/>
    <mergeCell ref="F3:G3"/>
    <mergeCell ref="H3:I3"/>
  </mergeCells>
  <phoneticPr fontId="2"/>
  <printOptions horizontalCentered="1" verticalCentered="1"/>
  <pageMargins left="0.25" right="0.25" top="0.75" bottom="0.75" header="0.3" footer="0.3"/>
  <pageSetup paperSize="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附属資料2-4-4</vt:lpstr>
      <vt:lpstr>'附属資料2-4-4'!Print_Area</vt:lpstr>
    </vt:vector>
  </TitlesOfParts>
  <Company>消　防　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防災ＬＡＮユーザー</dc:creator>
  <cp:lastModifiedBy>寺田 奈緒美</cp:lastModifiedBy>
  <cp:lastPrinted>2018-12-26T08:09:21Z</cp:lastPrinted>
  <dcterms:created xsi:type="dcterms:W3CDTF">2000-09-26T01:58:19Z</dcterms:created>
  <dcterms:modified xsi:type="dcterms:W3CDTF">2019-02-07T10:22:34Z</dcterms:modified>
</cp:coreProperties>
</file>