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4DDED746-C1FA-4D8B-A35D-2EA339E233A2}" xr6:coauthVersionLast="47" xr6:coauthVersionMax="47" xr10:uidLastSave="{00000000-0000-0000-0000-000000000000}"/>
  <bookViews>
    <workbookView xWindow="-120" yWindow="-120" windowWidth="29040" windowHeight="15840" tabRatio="788" firstSheet="9" activeTab="9" xr2:uid="{00000000-000D-0000-FFFF-FFFF00000000}"/>
  </bookViews>
  <sheets>
    <sheet name="年の入力" sheetId="29" state="hidden" r:id="rId1"/>
    <sheet name="1－1－1" sheetId="24" state="hidden" r:id="rId2"/>
    <sheet name="1－1－2" sheetId="13" state="hidden" r:id="rId3"/>
    <sheet name="１－１－２（つづき）" sheetId="14" state="hidden" r:id="rId4"/>
    <sheet name="1－1－2（つづき２）" sheetId="15" state="hidden" r:id="rId5"/>
    <sheet name="1－1－3上" sheetId="16" state="hidden" r:id="rId6"/>
    <sheet name="1－1－3中" sheetId="17" state="hidden" r:id="rId7"/>
    <sheet name="1－1－3下" sheetId="18" state="hidden" r:id="rId8"/>
    <sheet name="1－1－4" sheetId="19" state="hidden" r:id="rId9"/>
    <sheet name="附属資料1-1-5" sheetId="21" r:id="rId10"/>
    <sheet name="1－1－6別ファイル" sheetId="10" state="hidden" r:id="rId11"/>
    <sheet name="１－１－７別ファイル" sheetId="25" state="hidden" r:id="rId12"/>
    <sheet name="１－１－８別ファイル" sheetId="11" state="hidden" r:id="rId13"/>
    <sheet name="附属資料５（貼付用）" sheetId="26" state="hidden" r:id="rId14"/>
    <sheet name="附属資料８（貼付用）" sheetId="20" state="hidden" r:id="rId15"/>
    <sheet name="附属資料９（過去データ）" sheetId="28" state="hidden" r:id="rId16"/>
    <sheet name="附属資料10（貼付用）" sheetId="12" state="hidden" r:id="rId17"/>
    <sheet name="突合チェック" sheetId="22" state="hidden" r:id="rId18"/>
  </sheets>
  <definedNames>
    <definedName name="_xlnm.Print_Area" localSheetId="1">'1－1－1'!$A$1:$J$63</definedName>
    <definedName name="_xlnm.Print_Area" localSheetId="2">'1－1－2'!$A$1:$M$76</definedName>
    <definedName name="_xlnm.Print_Area" localSheetId="3">'１－１－２（つづき）'!$A$1:$K$76</definedName>
    <definedName name="_xlnm.Print_Area" localSheetId="4">'1－1－2（つづき２）'!$A$1:$K$77</definedName>
    <definedName name="_xlnm.Print_Area" localSheetId="7">'1－1－3下'!$A$1:$K$18</definedName>
    <definedName name="_xlnm.Print_Area" localSheetId="5">'1－1－3上'!$A$1:$M$18</definedName>
    <definedName name="_xlnm.Print_Area" localSheetId="6">'1－1－3中'!$A$1:$K$17</definedName>
    <definedName name="_xlnm.Print_Area" localSheetId="8">'1－1－4'!$A$1:$N$35</definedName>
    <definedName name="_xlnm.Print_Area" localSheetId="9">'附属資料1-1-5'!$A$1:$J$31</definedName>
  </definedNames>
  <calcPr calcId="181029"/>
</workbook>
</file>

<file path=xl/calcChain.xml><?xml version="1.0" encoding="utf-8"?>
<calcChain xmlns="http://schemas.openxmlformats.org/spreadsheetml/2006/main">
  <c r="M18" i="18" l="1"/>
  <c r="N18" i="18" s="1"/>
  <c r="N7" i="18"/>
  <c r="N8" i="18"/>
  <c r="N9" i="18"/>
  <c r="N10" i="18"/>
  <c r="N11" i="18"/>
  <c r="N12" i="18"/>
  <c r="N13" i="18"/>
  <c r="N14" i="18"/>
  <c r="N15" i="18"/>
  <c r="N16" i="18"/>
  <c r="N17" i="18"/>
  <c r="N6" i="18"/>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6" i="15"/>
  <c r="M75" i="15"/>
  <c r="N75" i="15" s="1"/>
  <c r="C20" i="17"/>
  <c r="D20" i="17"/>
  <c r="E20" i="17"/>
  <c r="F20" i="17"/>
  <c r="B20" i="17"/>
  <c r="O17" i="16"/>
  <c r="P17" i="16" s="1"/>
  <c r="P16" i="16"/>
  <c r="P6" i="16"/>
  <c r="P7" i="16"/>
  <c r="P8" i="16"/>
  <c r="P9" i="16"/>
  <c r="P10" i="16"/>
  <c r="P11" i="16"/>
  <c r="P12" i="16"/>
  <c r="P13" i="16"/>
  <c r="P14" i="16"/>
  <c r="P15" i="16"/>
  <c r="P5" i="16"/>
  <c r="R5" i="16"/>
  <c r="R6" i="16"/>
  <c r="R7" i="16"/>
  <c r="R8" i="16"/>
  <c r="R9" i="16"/>
  <c r="R10" i="16"/>
  <c r="R11" i="16"/>
  <c r="R12" i="16"/>
  <c r="R13" i="16"/>
  <c r="R14" i="16"/>
  <c r="R15" i="16"/>
  <c r="R16" i="16"/>
  <c r="Q17" i="16"/>
  <c r="R17" i="16" s="1"/>
  <c r="N6" i="17"/>
  <c r="N7" i="17"/>
  <c r="N8" i="17"/>
  <c r="N9" i="17"/>
  <c r="N10" i="17"/>
  <c r="N11" i="17"/>
  <c r="N12" i="17"/>
  <c r="N13" i="17"/>
  <c r="N14" i="17"/>
  <c r="N15" i="17"/>
  <c r="N16" i="17"/>
  <c r="N5" i="17"/>
  <c r="M17" i="17"/>
  <c r="N17" i="17" s="1"/>
  <c r="M53" i="15"/>
  <c r="W74" i="14"/>
  <c r="O74" i="14"/>
  <c r="P74" i="14"/>
  <c r="R74" i="14"/>
  <c r="S74" i="14"/>
  <c r="U74" i="14"/>
  <c r="N74" i="14"/>
  <c r="U52" i="14"/>
  <c r="R52" i="14"/>
  <c r="S52" i="14"/>
  <c r="O52" i="14"/>
  <c r="P52" i="14"/>
  <c r="N52" i="14"/>
  <c r="Z74" i="13"/>
  <c r="AA74" i="13"/>
  <c r="AB74" i="13"/>
  <c r="AC74" i="13"/>
  <c r="AD74" i="13"/>
  <c r="AE74" i="13"/>
  <c r="Y74" i="13"/>
  <c r="W52" i="13"/>
  <c r="P52" i="13"/>
  <c r="Q52" i="13"/>
  <c r="R52" i="13"/>
  <c r="S52" i="13"/>
  <c r="T52" i="13"/>
  <c r="U52" i="13"/>
  <c r="O52" i="13"/>
  <c r="U79" i="13"/>
  <c r="T79" i="13"/>
  <c r="L79" i="13"/>
  <c r="C79" i="13"/>
  <c r="D79" i="13"/>
  <c r="E79" i="13"/>
  <c r="B79" i="13"/>
  <c r="Y16" i="28" l="1"/>
  <c r="B4" i="29"/>
  <c r="A4" i="29"/>
  <c r="A1" i="24" s="1"/>
  <c r="B10" i="12"/>
  <c r="O52" i="26" l="1"/>
  <c r="P52" i="26"/>
  <c r="R52" i="26"/>
  <c r="O53" i="26"/>
  <c r="P53" i="26"/>
  <c r="R53" i="26"/>
  <c r="O54" i="26"/>
  <c r="P54" i="26"/>
  <c r="R54" i="26"/>
  <c r="O55" i="26"/>
  <c r="P55" i="26"/>
  <c r="R55" i="26"/>
  <c r="O56" i="26"/>
  <c r="P56" i="26"/>
  <c r="R56" i="26"/>
  <c r="O57" i="26"/>
  <c r="P57" i="26"/>
  <c r="R57" i="26"/>
  <c r="O58" i="26"/>
  <c r="P58" i="26"/>
  <c r="R58" i="26"/>
  <c r="O59" i="26"/>
  <c r="P59" i="26"/>
  <c r="R59" i="26"/>
  <c r="O60" i="26"/>
  <c r="P60" i="26"/>
  <c r="R60" i="26"/>
  <c r="O61" i="26"/>
  <c r="P61" i="26"/>
  <c r="R61" i="26"/>
  <c r="O2" i="20" l="1"/>
  <c r="A7" i="12"/>
  <c r="A7" i="11" s="1"/>
  <c r="A8" i="10"/>
  <c r="N2" i="19"/>
  <c r="K2" i="18"/>
  <c r="K2" i="17"/>
  <c r="M2" i="16"/>
  <c r="K2" i="15"/>
  <c r="K2" i="14"/>
  <c r="M2" i="13"/>
  <c r="Z4" i="28"/>
  <c r="Y4" i="28"/>
  <c r="X4" i="28"/>
  <c r="V4" i="28"/>
  <c r="U4" i="28"/>
  <c r="W4" i="28"/>
  <c r="C4" i="28"/>
  <c r="B4" i="28"/>
  <c r="T4" i="28"/>
  <c r="Q4" i="28"/>
  <c r="N4" i="28"/>
  <c r="J4" i="28"/>
  <c r="G4" i="28"/>
  <c r="D4" i="28"/>
  <c r="R51" i="26"/>
  <c r="P51" i="26"/>
  <c r="O51" i="26"/>
  <c r="R50" i="26"/>
  <c r="P50" i="26"/>
  <c r="O50" i="26"/>
  <c r="R49" i="26"/>
  <c r="P49" i="26"/>
  <c r="O49" i="26"/>
  <c r="R48" i="26"/>
  <c r="P48" i="26"/>
  <c r="O48" i="26"/>
  <c r="R47" i="26"/>
  <c r="P47" i="26"/>
  <c r="O47" i="26"/>
  <c r="R46" i="26"/>
  <c r="P46" i="26"/>
  <c r="O46" i="26"/>
  <c r="R45" i="26"/>
  <c r="P45" i="26"/>
  <c r="O45" i="26"/>
  <c r="R44" i="26"/>
  <c r="P44" i="26"/>
  <c r="O44" i="26"/>
  <c r="R43" i="26"/>
  <c r="P43" i="26"/>
  <c r="O43" i="26"/>
  <c r="R42" i="26"/>
  <c r="P42" i="26"/>
  <c r="O42" i="26"/>
  <c r="R41" i="26"/>
  <c r="P41" i="26"/>
  <c r="O41" i="26"/>
  <c r="R40" i="26"/>
  <c r="P40" i="26"/>
  <c r="O40" i="26"/>
  <c r="R39" i="26"/>
  <c r="P39" i="26"/>
  <c r="O39" i="26"/>
  <c r="R38" i="26"/>
  <c r="P38" i="26"/>
  <c r="O38" i="26"/>
  <c r="R37" i="26"/>
  <c r="P37" i="26"/>
  <c r="O37" i="26"/>
  <c r="R36" i="26"/>
  <c r="P36" i="26"/>
  <c r="O36" i="26"/>
  <c r="R35" i="26"/>
  <c r="P35" i="26"/>
  <c r="O35" i="26"/>
  <c r="R34" i="26"/>
  <c r="P34" i="26"/>
  <c r="O34" i="26"/>
  <c r="R33" i="26"/>
  <c r="P33" i="26"/>
  <c r="O33" i="26"/>
  <c r="R32" i="26"/>
  <c r="P32" i="26"/>
  <c r="O32" i="26"/>
  <c r="R31" i="26"/>
  <c r="P31" i="26"/>
  <c r="O31" i="26"/>
  <c r="R30" i="26"/>
  <c r="P30" i="26"/>
  <c r="O30" i="26"/>
  <c r="R29" i="26"/>
  <c r="P29" i="26"/>
  <c r="O29" i="26"/>
  <c r="R28" i="26"/>
  <c r="P28" i="26"/>
  <c r="O28" i="26"/>
  <c r="R27" i="26"/>
  <c r="P27" i="26"/>
  <c r="O27" i="26"/>
  <c r="R26" i="26"/>
  <c r="P26" i="26"/>
  <c r="O26" i="26"/>
  <c r="R25" i="26"/>
  <c r="P25" i="26"/>
  <c r="O25" i="26"/>
  <c r="R24" i="26"/>
  <c r="P24" i="26"/>
  <c r="O24" i="26"/>
  <c r="R23" i="26"/>
  <c r="P23" i="26"/>
  <c r="O23" i="26"/>
  <c r="R22" i="26"/>
  <c r="P22" i="26"/>
  <c r="O22" i="26"/>
  <c r="R21" i="26"/>
  <c r="P21" i="26"/>
  <c r="O21" i="26"/>
  <c r="R20" i="26"/>
  <c r="P20" i="26"/>
  <c r="O20" i="26"/>
  <c r="R19" i="26"/>
  <c r="P19" i="26"/>
  <c r="O19" i="26"/>
  <c r="R18" i="26"/>
  <c r="P18" i="26"/>
  <c r="O18" i="26"/>
  <c r="R17" i="26"/>
  <c r="P17" i="26"/>
  <c r="O17" i="26"/>
  <c r="R16" i="26"/>
  <c r="P16" i="26"/>
  <c r="O16" i="26"/>
  <c r="R15" i="26"/>
  <c r="P15" i="26"/>
  <c r="O15" i="26"/>
  <c r="R14" i="26"/>
  <c r="P14" i="26"/>
  <c r="O14" i="26"/>
  <c r="R13" i="26"/>
  <c r="P13" i="26"/>
  <c r="O13" i="26"/>
  <c r="R12" i="26"/>
  <c r="P12" i="26"/>
  <c r="O12" i="26"/>
  <c r="R11" i="26"/>
  <c r="P11" i="26"/>
  <c r="O11" i="26"/>
  <c r="R10" i="26"/>
  <c r="P10" i="26"/>
  <c r="O10" i="26"/>
  <c r="R9" i="26"/>
  <c r="P9" i="26"/>
  <c r="O9" i="26"/>
  <c r="R8" i="26"/>
  <c r="P8" i="26"/>
  <c r="O8" i="26"/>
  <c r="R7" i="26"/>
  <c r="P7" i="26"/>
  <c r="O7" i="26"/>
  <c r="R6" i="26"/>
  <c r="P6" i="26"/>
  <c r="O6" i="26"/>
  <c r="R5" i="26"/>
  <c r="P5" i="26"/>
  <c r="O5" i="26"/>
  <c r="R4" i="26"/>
  <c r="P4" i="26"/>
  <c r="O4" i="26"/>
  <c r="B10" i="11"/>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R5" i="20"/>
  <c r="P6" i="19"/>
  <c r="P7" i="19" s="1"/>
  <c r="P8" i="19" s="1"/>
  <c r="P9" i="19" s="1"/>
  <c r="P10" i="19" s="1"/>
  <c r="P11" i="19" s="1"/>
  <c r="P12" i="19" s="1"/>
  <c r="P13" i="19" s="1"/>
  <c r="P14" i="19" s="1"/>
  <c r="P15" i="19" s="1"/>
  <c r="P16" i="19" s="1"/>
  <c r="P17" i="19" s="1"/>
  <c r="P18" i="19" s="1"/>
  <c r="P19" i="19" s="1"/>
  <c r="P20" i="19" s="1"/>
  <c r="P21" i="19" s="1"/>
  <c r="P22" i="19" s="1"/>
  <c r="P23" i="19" s="1"/>
  <c r="P24" i="19" s="1"/>
  <c r="P25" i="19" s="1"/>
  <c r="P26" i="19" s="1"/>
  <c r="P27" i="19" s="1"/>
  <c r="P28" i="19" s="1"/>
  <c r="P29" i="19" s="1"/>
  <c r="P30" i="19" s="1"/>
  <c r="P31" i="19" s="1"/>
  <c r="H15" i="22"/>
  <c r="I15" i="22"/>
  <c r="F18" i="22"/>
  <c r="A6" i="22"/>
  <c r="A75" i="15"/>
  <c r="A74" i="14"/>
  <c r="B20" i="22"/>
  <c r="C20" i="22"/>
  <c r="A20" i="22"/>
  <c r="A77" i="15"/>
  <c r="A76" i="14"/>
  <c r="A32" i="22"/>
  <c r="A31" i="22"/>
  <c r="F20" i="22"/>
  <c r="A19" i="22"/>
  <c r="H8" i="22"/>
  <c r="B8" i="22"/>
  <c r="C8" i="22"/>
  <c r="D8" i="22"/>
  <c r="E8" i="22"/>
  <c r="F8" i="22"/>
  <c r="G8" i="22"/>
  <c r="A8" i="22"/>
  <c r="A7" i="22"/>
  <c r="C29" i="22"/>
  <c r="D29" i="22"/>
  <c r="B29" i="22"/>
  <c r="E29" i="22"/>
  <c r="F29" i="22"/>
  <c r="G29" i="22"/>
  <c r="H29" i="22"/>
  <c r="I29" i="22"/>
  <c r="J29" i="22"/>
  <c r="A29" i="22"/>
  <c r="A28" i="22"/>
  <c r="C26" i="22"/>
  <c r="D26" i="22"/>
  <c r="B26" i="22"/>
  <c r="E26" i="22"/>
  <c r="F26" i="22"/>
  <c r="G26" i="22"/>
  <c r="H26" i="22"/>
  <c r="I26" i="22"/>
  <c r="J26" i="22"/>
  <c r="A26" i="22"/>
  <c r="A25" i="22"/>
  <c r="J17" i="22"/>
  <c r="B17" i="22"/>
  <c r="C17" i="22"/>
  <c r="D17" i="22"/>
  <c r="E17" i="22"/>
  <c r="F17" i="22"/>
  <c r="G17" i="22"/>
  <c r="H17" i="22"/>
  <c r="I17" i="22"/>
  <c r="J14" i="22"/>
  <c r="C14" i="22"/>
  <c r="D14" i="22"/>
  <c r="E14" i="22"/>
  <c r="F14" i="22"/>
  <c r="G14" i="22"/>
  <c r="H14" i="22"/>
  <c r="I14" i="22"/>
  <c r="A17" i="22"/>
  <c r="A16" i="22"/>
  <c r="A13" i="22"/>
  <c r="B14" i="22"/>
  <c r="A14" i="22"/>
  <c r="B5" i="22"/>
  <c r="C5" i="22"/>
  <c r="D5" i="22"/>
  <c r="E5" i="22"/>
  <c r="F5" i="22"/>
  <c r="G5" i="22"/>
  <c r="H5" i="22"/>
  <c r="I5" i="22"/>
  <c r="J5" i="22"/>
  <c r="K5" i="22"/>
  <c r="L5" i="22"/>
  <c r="J2" i="22"/>
  <c r="K2" i="22"/>
  <c r="L2" i="22"/>
  <c r="H2" i="22"/>
  <c r="I2" i="22"/>
  <c r="A5" i="22"/>
  <c r="A4" i="22"/>
  <c r="F2" i="22"/>
  <c r="G2" i="22"/>
  <c r="B2" i="22"/>
  <c r="C2" i="22"/>
  <c r="D2" i="22"/>
  <c r="E2" i="22"/>
  <c r="A2" i="22"/>
  <c r="A1" i="22"/>
  <c r="E15" i="22"/>
  <c r="D15" i="22"/>
  <c r="J15" i="22"/>
  <c r="G15" i="22"/>
  <c r="O8" i="10"/>
  <c r="B15" i="22"/>
  <c r="C15" i="22"/>
  <c r="N8" i="10"/>
  <c r="A15" i="22"/>
  <c r="H9" i="22"/>
  <c r="B30" i="22"/>
  <c r="C30" i="22"/>
  <c r="D30" i="22"/>
  <c r="E30" i="22"/>
  <c r="F30" i="22"/>
  <c r="G30" i="22"/>
  <c r="H30" i="22"/>
  <c r="I30" i="22"/>
  <c r="J30" i="22"/>
  <c r="B18" i="22"/>
  <c r="C18" i="22"/>
  <c r="D18" i="22"/>
  <c r="E18" i="22"/>
  <c r="G18" i="22"/>
  <c r="H18" i="22"/>
  <c r="I18" i="22"/>
  <c r="J18" i="22"/>
  <c r="A18" i="22"/>
  <c r="H6" i="22"/>
  <c r="B6" i="22"/>
  <c r="C6" i="22"/>
  <c r="D6" i="22"/>
  <c r="E6" i="22"/>
  <c r="F6" i="22"/>
  <c r="G6" i="22"/>
  <c r="I6" i="22"/>
  <c r="J6" i="22"/>
  <c r="K6" i="22"/>
  <c r="L6" i="22"/>
  <c r="C27" i="22"/>
  <c r="AA8" i="10"/>
  <c r="D27" i="22"/>
  <c r="D35" i="22" s="1"/>
  <c r="AB8" i="10"/>
  <c r="AC8" i="10"/>
  <c r="G27" i="22"/>
  <c r="H27" i="22"/>
  <c r="I27" i="22"/>
  <c r="R7" i="12"/>
  <c r="S7" i="12"/>
  <c r="I3" i="22"/>
  <c r="L8" i="10"/>
  <c r="L3" i="22"/>
  <c r="B9" i="11"/>
  <c r="G5" i="11"/>
  <c r="F5" i="11"/>
  <c r="E5" i="11"/>
  <c r="C5" i="11"/>
  <c r="D5" i="11" s="1"/>
  <c r="B5" i="11"/>
  <c r="K8" i="10"/>
  <c r="P8" i="10"/>
  <c r="T8" i="10"/>
  <c r="Z8" i="10"/>
  <c r="AD8" i="10"/>
  <c r="E7" i="12"/>
  <c r="F7" i="11" s="1"/>
  <c r="J27" i="22"/>
  <c r="M8" i="10"/>
  <c r="AG8" i="10"/>
  <c r="P7" i="12"/>
  <c r="AF8" i="10"/>
  <c r="Q8" i="10"/>
  <c r="M7" i="12"/>
  <c r="N7" i="12"/>
  <c r="V8" i="10"/>
  <c r="U8" i="10"/>
  <c r="S8" i="10"/>
  <c r="D7" i="12"/>
  <c r="E7" i="11" s="1"/>
  <c r="J8" i="10"/>
  <c r="K3" i="22"/>
  <c r="K11" i="22" s="1"/>
  <c r="E27" i="22"/>
  <c r="J3" i="22"/>
  <c r="I8" i="10"/>
  <c r="H3" i="22"/>
  <c r="F15" i="22"/>
  <c r="O7" i="12"/>
  <c r="Q7" i="12"/>
  <c r="R8" i="10"/>
  <c r="AE8" i="10"/>
  <c r="Y8" i="10"/>
  <c r="B27" i="22"/>
  <c r="F27" i="22"/>
  <c r="W8" i="10"/>
  <c r="F7" i="12"/>
  <c r="G7" i="11" s="1"/>
  <c r="A27" i="22"/>
  <c r="X8" i="10"/>
  <c r="A30" i="22"/>
  <c r="E8" i="10"/>
  <c r="H8" i="10"/>
  <c r="B7" i="12"/>
  <c r="C7" i="11" s="1"/>
  <c r="D3" i="22"/>
  <c r="I7" i="12"/>
  <c r="H7" i="12"/>
  <c r="D8" i="10"/>
  <c r="C3" i="22"/>
  <c r="B8" i="10"/>
  <c r="A3" i="22"/>
  <c r="L7" i="12"/>
  <c r="G3" i="22"/>
  <c r="G7" i="12"/>
  <c r="B3" i="22"/>
  <c r="C8" i="10"/>
  <c r="F8" i="10"/>
  <c r="E3" i="22"/>
  <c r="J7" i="12"/>
  <c r="G8" i="10"/>
  <c r="F3" i="22"/>
  <c r="K7" i="12"/>
  <c r="R6" i="20"/>
  <c r="A4" i="26"/>
  <c r="J23" i="22"/>
  <c r="R11" i="20"/>
  <c r="A11" i="20" s="1"/>
  <c r="L4" i="28"/>
  <c r="O4" i="28"/>
  <c r="P4" i="28"/>
  <c r="F4" i="28"/>
  <c r="H4" i="28"/>
  <c r="I4" i="28"/>
  <c r="M4" i="28"/>
  <c r="E4" i="28"/>
  <c r="R4" i="28"/>
  <c r="S4" i="28"/>
  <c r="I23" i="22" l="1"/>
  <c r="A5" i="20"/>
  <c r="Y6" i="28" s="1"/>
  <c r="Z6" i="28" s="1"/>
  <c r="D7" i="11"/>
  <c r="S54" i="26"/>
  <c r="A54" i="26" s="1"/>
  <c r="S60" i="26"/>
  <c r="A60" i="26" s="1"/>
  <c r="S56" i="26"/>
  <c r="A56" i="26" s="1"/>
  <c r="S53" i="26"/>
  <c r="A53" i="26" s="1"/>
  <c r="S55" i="26"/>
  <c r="A55" i="26" s="1"/>
  <c r="S52" i="26"/>
  <c r="A52" i="26" s="1"/>
  <c r="S57" i="26"/>
  <c r="A57" i="26" s="1"/>
  <c r="S58" i="26"/>
  <c r="A58" i="26" s="1"/>
  <c r="S61" i="26"/>
  <c r="A61" i="26" s="1"/>
  <c r="S59" i="26"/>
  <c r="A59" i="26" s="1"/>
  <c r="P7" i="11"/>
  <c r="E23" i="22"/>
  <c r="S42" i="26"/>
  <c r="A42" i="26" s="1"/>
  <c r="F35" i="22"/>
  <c r="B35" i="22"/>
  <c r="G35" i="22"/>
  <c r="T7" i="11"/>
  <c r="S7" i="11"/>
  <c r="D23" i="22"/>
  <c r="L11" i="22"/>
  <c r="K7" i="11"/>
  <c r="R15" i="20"/>
  <c r="A15" i="20" s="1"/>
  <c r="F21" i="22"/>
  <c r="F23" i="22" s="1"/>
  <c r="R24" i="20"/>
  <c r="A24" i="20" s="1"/>
  <c r="R29" i="20"/>
  <c r="A29" i="20" s="1"/>
  <c r="R21" i="20"/>
  <c r="A21" i="20" s="1"/>
  <c r="R22" i="20"/>
  <c r="R27" i="20"/>
  <c r="A27" i="20" s="1"/>
  <c r="R20" i="20"/>
  <c r="A20" i="20" s="1"/>
  <c r="R13" i="20"/>
  <c r="A13" i="20" s="1"/>
  <c r="R14" i="20"/>
  <c r="A14" i="20" s="1"/>
  <c r="R12" i="20"/>
  <c r="A12" i="20" s="1"/>
  <c r="R30" i="20"/>
  <c r="A30" i="20" s="1"/>
  <c r="R19" i="20"/>
  <c r="A19" i="20" s="1"/>
  <c r="B21" i="22"/>
  <c r="B23" i="22" s="1"/>
  <c r="A9" i="22"/>
  <c r="A11" i="22" s="1"/>
  <c r="D9" i="22"/>
  <c r="D11" i="22" s="1"/>
  <c r="A33" i="22"/>
  <c r="A35" i="22" s="1"/>
  <c r="G9" i="22"/>
  <c r="G11" i="22" s="1"/>
  <c r="F9" i="22"/>
  <c r="B9" i="22"/>
  <c r="B11" i="22" s="1"/>
  <c r="E9" i="22"/>
  <c r="E11" i="22" s="1"/>
  <c r="C35" i="22"/>
  <c r="I35" i="22"/>
  <c r="F11" i="22"/>
  <c r="Q7" i="11"/>
  <c r="R7" i="11"/>
  <c r="J7" i="11"/>
  <c r="S12" i="26"/>
  <c r="S6" i="26"/>
  <c r="A6" i="26" s="1"/>
  <c r="S36" i="26"/>
  <c r="A36" i="26" s="1"/>
  <c r="S7" i="26"/>
  <c r="A7" i="26" s="1"/>
  <c r="B7" i="11"/>
  <c r="H35" i="22"/>
  <c r="S47" i="26"/>
  <c r="A47" i="26" s="1"/>
  <c r="S11" i="26"/>
  <c r="A11" i="26" s="1"/>
  <c r="J11" i="22"/>
  <c r="S40" i="26"/>
  <c r="A40" i="26" s="1"/>
  <c r="H11" i="22"/>
  <c r="H23" i="22"/>
  <c r="S33" i="26"/>
  <c r="A33" i="26" s="1"/>
  <c r="S9" i="26"/>
  <c r="A9" i="26" s="1"/>
  <c r="J35" i="22"/>
  <c r="I7" i="11"/>
  <c r="S46" i="26"/>
  <c r="A46" i="26" s="1"/>
  <c r="S13" i="26"/>
  <c r="A13" i="26" s="1"/>
  <c r="S26" i="26"/>
  <c r="A26" i="26" s="1"/>
  <c r="I11" i="22"/>
  <c r="S8" i="26"/>
  <c r="A8" i="26" s="1"/>
  <c r="S49" i="26"/>
  <c r="A49" i="26" s="1"/>
  <c r="E35" i="22"/>
  <c r="G23" i="22"/>
  <c r="C21" i="22"/>
  <c r="C23" i="22" s="1"/>
  <c r="S22" i="26"/>
  <c r="A22" i="26" s="1"/>
  <c r="S31" i="26"/>
  <c r="A31" i="26" s="1"/>
  <c r="S35" i="26"/>
  <c r="A35" i="26" s="1"/>
  <c r="N7" i="11"/>
  <c r="O7" i="11"/>
  <c r="S43" i="26"/>
  <c r="A43" i="26" s="1"/>
  <c r="S17" i="26"/>
  <c r="A17" i="26" s="1"/>
  <c r="S39" i="26"/>
  <c r="A39" i="26" s="1"/>
  <c r="S48" i="26"/>
  <c r="A48" i="26" s="1"/>
  <c r="A21" i="22"/>
  <c r="A23" i="22" s="1"/>
  <c r="C9" i="22"/>
  <c r="C11" i="22" s="1"/>
  <c r="A12" i="26"/>
  <c r="S51" i="26"/>
  <c r="A51" i="26" s="1"/>
  <c r="M7" i="11"/>
  <c r="H7" i="11"/>
  <c r="L7" i="11"/>
  <c r="R9" i="20"/>
  <c r="A9" i="20" s="1"/>
  <c r="R23" i="20"/>
  <c r="A23" i="20" s="1"/>
  <c r="R10" i="20"/>
  <c r="A10" i="20" s="1"/>
  <c r="R16" i="20"/>
  <c r="A16" i="20" s="1"/>
  <c r="A6" i="20"/>
  <c r="R26" i="20"/>
  <c r="A26" i="20" s="1"/>
  <c r="R28" i="20"/>
  <c r="A28" i="20" s="1"/>
  <c r="R31" i="20"/>
  <c r="A31" i="20" s="1"/>
  <c r="R25" i="20"/>
  <c r="A25" i="20" s="1"/>
  <c r="R7" i="20"/>
  <c r="A7" i="20" s="1"/>
  <c r="R8" i="20"/>
  <c r="A8" i="20" s="1"/>
  <c r="R17" i="20"/>
  <c r="A17" i="20" s="1"/>
  <c r="R18" i="20"/>
  <c r="A18" i="20" s="1"/>
  <c r="A22" i="20"/>
  <c r="S32" i="26"/>
  <c r="A32" i="26" s="1"/>
  <c r="S38" i="26"/>
  <c r="A38" i="26" s="1"/>
  <c r="S24" i="26"/>
  <c r="A24" i="26" s="1"/>
  <c r="S34" i="26"/>
  <c r="A34" i="26" s="1"/>
  <c r="S21" i="26"/>
  <c r="A21" i="26" s="1"/>
  <c r="S50" i="26"/>
  <c r="A50" i="26" s="1"/>
  <c r="S30" i="26"/>
  <c r="A30" i="26" s="1"/>
  <c r="S44" i="26"/>
  <c r="A44" i="26" s="1"/>
  <c r="S45" i="26"/>
  <c r="A45" i="26" s="1"/>
  <c r="S18" i="26"/>
  <c r="A18" i="26" s="1"/>
  <c r="S14" i="26"/>
  <c r="A14" i="26" s="1"/>
  <c r="S10" i="26"/>
  <c r="A10" i="26" s="1"/>
  <c r="S29" i="26"/>
  <c r="A29" i="26" s="1"/>
  <c r="S16" i="26"/>
  <c r="A16" i="26" s="1"/>
  <c r="S25" i="26"/>
  <c r="A25" i="26" s="1"/>
  <c r="S20" i="26"/>
  <c r="A20" i="26" s="1"/>
  <c r="S15" i="26"/>
  <c r="A15" i="26" s="1"/>
  <c r="S23" i="26"/>
  <c r="A23" i="26" s="1"/>
  <c r="S27" i="26"/>
  <c r="A27" i="26" s="1"/>
  <c r="S28" i="26"/>
  <c r="A28" i="26" s="1"/>
  <c r="S41" i="26"/>
  <c r="A41" i="26" s="1"/>
  <c r="Y8" i="28"/>
  <c r="Z8" i="28" s="1"/>
  <c r="S5" i="26"/>
  <c r="A5" i="26" s="1"/>
  <c r="S37" i="26"/>
  <c r="A37" i="26" s="1"/>
  <c r="S19" i="26"/>
  <c r="A19" i="26" s="1"/>
  <c r="X6" i="28"/>
  <c r="X14" i="28" l="1"/>
  <c r="Y13" i="28"/>
  <c r="Z13" i="28" s="1"/>
  <c r="X15" i="28"/>
  <c r="X12" i="28"/>
  <c r="X10" i="28"/>
  <c r="Y11" i="28"/>
  <c r="Z11" i="28" s="1"/>
  <c r="X9" i="28"/>
  <c r="Y10" i="28"/>
  <c r="Z10" i="28" s="1"/>
  <c r="X7" i="28"/>
  <c r="Y12" i="28"/>
  <c r="Z12" i="28" s="1"/>
  <c r="Y7" i="28"/>
  <c r="Z7" i="28" s="1"/>
  <c r="Y14" i="28"/>
  <c r="Z14" i="28" s="1"/>
  <c r="X8" i="28"/>
  <c r="X13" i="28"/>
  <c r="X11" i="28"/>
  <c r="Y9" i="28"/>
  <c r="Z9" i="28" s="1"/>
  <c r="Y15" i="28"/>
  <c r="Z15" i="28" s="1"/>
</calcChain>
</file>

<file path=xl/sharedStrings.xml><?xml version="1.0" encoding="utf-8"?>
<sst xmlns="http://schemas.openxmlformats.org/spreadsheetml/2006/main" count="2008" uniqueCount="532">
  <si>
    <t>月</t>
    <rPh sb="0" eb="1">
      <t>ツキ</t>
    </rPh>
    <phoneticPr fontId="3"/>
  </si>
  <si>
    <t>日</t>
    <rPh sb="0" eb="1">
      <t>ヒ</t>
    </rPh>
    <phoneticPr fontId="3"/>
  </si>
  <si>
    <t>（注）　死者3人以上、負傷者10人以上、建物焼損床面積3,000㎡以上、林野焼損面積15,000ａ以上又は損害額3億円以上のものを掲げた。</t>
    <rPh sb="1" eb="2">
      <t>チュウ</t>
    </rPh>
    <rPh sb="4" eb="6">
      <t>シシャ</t>
    </rPh>
    <rPh sb="7" eb="8">
      <t>ニン</t>
    </rPh>
    <rPh sb="8" eb="10">
      <t>イジョウ</t>
    </rPh>
    <rPh sb="11" eb="14">
      <t>フショウシャ</t>
    </rPh>
    <rPh sb="16" eb="17">
      <t>ニン</t>
    </rPh>
    <rPh sb="17" eb="19">
      <t>イジョウ</t>
    </rPh>
    <rPh sb="20" eb="22">
      <t>タテモノ</t>
    </rPh>
    <rPh sb="22" eb="24">
      <t>ショウソン</t>
    </rPh>
    <rPh sb="24" eb="27">
      <t>ユカメンセキ</t>
    </rPh>
    <rPh sb="33" eb="35">
      <t>イジョウ</t>
    </rPh>
    <rPh sb="36" eb="38">
      <t>リンヤ</t>
    </rPh>
    <rPh sb="38" eb="40">
      <t>ショウソン</t>
    </rPh>
    <rPh sb="40" eb="42">
      <t>メンセキ</t>
    </rPh>
    <rPh sb="49" eb="51">
      <t>イジョウ</t>
    </rPh>
    <rPh sb="51" eb="52">
      <t>マタ</t>
    </rPh>
    <rPh sb="53" eb="56">
      <t>ソンガイガク</t>
    </rPh>
    <rPh sb="57" eb="59">
      <t>オクエン</t>
    </rPh>
    <rPh sb="59" eb="61">
      <t>イジョウ</t>
    </rPh>
    <rPh sb="65" eb="66">
      <t>カカ</t>
    </rPh>
    <phoneticPr fontId="3"/>
  </si>
  <si>
    <t>区分</t>
    <rPh sb="0" eb="2">
      <t>クブン</t>
    </rPh>
    <phoneticPr fontId="3"/>
  </si>
  <si>
    <t>出　　　火　　　件　　　数</t>
    <rPh sb="0" eb="1">
      <t>デ</t>
    </rPh>
    <rPh sb="4" eb="5">
      <t>ヒ</t>
    </rPh>
    <rPh sb="8" eb="9">
      <t>ケン</t>
    </rPh>
    <rPh sb="12" eb="13">
      <t>カズ</t>
    </rPh>
    <phoneticPr fontId="3"/>
  </si>
  <si>
    <t>焼　　　損　　　棟　　　数</t>
    <rPh sb="0" eb="1">
      <t>ヤキ</t>
    </rPh>
    <rPh sb="4" eb="5">
      <t>ソン</t>
    </rPh>
    <rPh sb="8" eb="9">
      <t>ムネ</t>
    </rPh>
    <rPh sb="12" eb="13">
      <t>カズ</t>
    </rPh>
    <phoneticPr fontId="3"/>
  </si>
  <si>
    <t>都道府県</t>
    <rPh sb="0" eb="4">
      <t>トドウフケン</t>
    </rPh>
    <phoneticPr fontId="3"/>
  </si>
  <si>
    <t>計</t>
    <rPh sb="0" eb="1">
      <t>ケイ</t>
    </rPh>
    <phoneticPr fontId="3"/>
  </si>
  <si>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</si>
  <si>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</si>
  <si>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</si>
  <si>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</si>
  <si>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</si>
  <si>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</si>
  <si>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全焼</t>
    <rPh sb="0" eb="2">
      <t>ゼンショウ</t>
    </rPh>
    <phoneticPr fontId="3"/>
  </si>
  <si>
    <t>半焼</t>
    <rPh sb="0" eb="2">
      <t>ハンショウ</t>
    </rPh>
    <phoneticPr fontId="3"/>
  </si>
  <si>
    <t>部分焼</t>
    <rPh sb="0" eb="2">
      <t>ブブン</t>
    </rPh>
    <rPh sb="2" eb="3">
      <t>ショウ</t>
    </rPh>
    <phoneticPr fontId="3"/>
  </si>
  <si>
    <t>北海道</t>
    <rPh sb="0" eb="3">
      <t>ホッカイドウ</t>
    </rPh>
    <phoneticPr fontId="3"/>
  </si>
  <si>
    <t>都道府県計</t>
    <rPh sb="0" eb="4">
      <t>トドウフケン</t>
    </rPh>
    <rPh sb="4" eb="5">
      <t>ケイ</t>
    </rPh>
    <phoneticPr fontId="3"/>
  </si>
  <si>
    <t>焼　　損　　面　　積</t>
    <rPh sb="0" eb="1">
      <t>ヤキ</t>
    </rPh>
    <rPh sb="3" eb="4">
      <t>ソン</t>
    </rPh>
    <rPh sb="6" eb="7">
      <t>メン</t>
    </rPh>
    <rPh sb="9" eb="10">
      <t>セキ</t>
    </rPh>
    <phoneticPr fontId="3"/>
  </si>
  <si>
    <t>死者</t>
    <rPh sb="0" eb="2">
      <t>シシャ</t>
    </rPh>
    <phoneticPr fontId="3"/>
  </si>
  <si>
    <t>負傷者</t>
    <rPh sb="0" eb="3">
      <t>フショウシャ</t>
    </rPh>
    <phoneticPr fontId="3"/>
  </si>
  <si>
    <t>り　　災　　世　　帯　　数</t>
    <rPh sb="3" eb="4">
      <t>サイ</t>
    </rPh>
    <rPh sb="6" eb="7">
      <t>ヨ</t>
    </rPh>
    <rPh sb="9" eb="10">
      <t>オビ</t>
    </rPh>
    <rPh sb="12" eb="13">
      <t>カズ</t>
    </rPh>
    <phoneticPr fontId="3"/>
  </si>
  <si>
    <t>建物床面積（㎡）</t>
    <rPh sb="0" eb="2">
      <t>タテモノ</t>
    </rPh>
    <rPh sb="2" eb="3">
      <t>ユカ</t>
    </rPh>
    <rPh sb="3" eb="5">
      <t>メンセキ</t>
    </rPh>
    <phoneticPr fontId="3"/>
  </si>
  <si>
    <t>建物表面積（㎡）</t>
    <rPh sb="0" eb="2">
      <t>タテモノ</t>
    </rPh>
    <rPh sb="2" eb="5">
      <t>ヒョウメンセキ</t>
    </rPh>
    <phoneticPr fontId="3"/>
  </si>
  <si>
    <t>林野（ａ）</t>
    <rPh sb="0" eb="2">
      <t>リンヤ</t>
    </rPh>
    <phoneticPr fontId="3"/>
  </si>
  <si>
    <t>全損</t>
    <rPh sb="0" eb="2">
      <t>ゼンソン</t>
    </rPh>
    <phoneticPr fontId="3"/>
  </si>
  <si>
    <t>半損</t>
    <rPh sb="0" eb="1">
      <t>ハン</t>
    </rPh>
    <rPh sb="1" eb="2">
      <t>ソン</t>
    </rPh>
    <phoneticPr fontId="3"/>
  </si>
  <si>
    <t>小損</t>
    <rPh sb="0" eb="1">
      <t>チイ</t>
    </rPh>
    <rPh sb="1" eb="2">
      <t>ソン</t>
    </rPh>
    <phoneticPr fontId="3"/>
  </si>
  <si>
    <t>建　　　　　　　　物</t>
    <rPh sb="0" eb="1">
      <t>ケン</t>
    </rPh>
    <rPh sb="9" eb="10">
      <t>ブツ</t>
    </rPh>
    <phoneticPr fontId="3"/>
  </si>
  <si>
    <t>爆発</t>
    <rPh sb="0" eb="2">
      <t>バクハツ</t>
    </rPh>
    <phoneticPr fontId="3"/>
  </si>
  <si>
    <t>小計</t>
    <rPh sb="0" eb="2">
      <t>ショウケイ</t>
    </rPh>
    <phoneticPr fontId="3"/>
  </si>
  <si>
    <t>収容物</t>
    <rPh sb="0" eb="2">
      <t>シュウヨウ</t>
    </rPh>
    <rPh sb="2" eb="3">
      <t>ブツ</t>
    </rPh>
    <phoneticPr fontId="3"/>
  </si>
  <si>
    <t>出　　　　火　　　　件　　　　数</t>
    <rPh sb="0" eb="1">
      <t>デ</t>
    </rPh>
    <rPh sb="5" eb="6">
      <t>ヒ</t>
    </rPh>
    <rPh sb="10" eb="11">
      <t>ケン</t>
    </rPh>
    <rPh sb="15" eb="16">
      <t>カズ</t>
    </rPh>
    <phoneticPr fontId="3"/>
  </si>
  <si>
    <t>焼　　　　損　　　　棟　　　　数</t>
    <rPh sb="0" eb="1">
      <t>ヤキ</t>
    </rPh>
    <rPh sb="5" eb="6">
      <t>ソン</t>
    </rPh>
    <rPh sb="10" eb="11">
      <t>ムネ</t>
    </rPh>
    <rPh sb="15" eb="16">
      <t>カズ</t>
    </rPh>
    <phoneticPr fontId="3"/>
  </si>
  <si>
    <t>部分焼</t>
    <rPh sb="0" eb="2">
      <t>ブブン</t>
    </rPh>
    <rPh sb="2" eb="3">
      <t>ヤ</t>
    </rPh>
    <phoneticPr fontId="3"/>
  </si>
  <si>
    <t>1月</t>
    <rPh sb="1" eb="2">
      <t>ガツ</t>
    </rPh>
    <phoneticPr fontId="3"/>
  </si>
  <si>
    <t>2月</t>
  </si>
  <si>
    <t>3月</t>
  </si>
  <si>
    <t>4月</t>
  </si>
  <si>
    <t>5月</t>
  </si>
  <si>
    <t>6月</t>
  </si>
  <si>
    <t>7月</t>
  </si>
  <si>
    <t>8月</t>
  </si>
  <si>
    <t>9月</t>
  </si>
  <si>
    <t>10月</t>
  </si>
  <si>
    <t>11月</t>
  </si>
  <si>
    <t>12月</t>
  </si>
  <si>
    <t>死傷者数</t>
    <rPh sb="0" eb="3">
      <t>シショウシャ</t>
    </rPh>
    <rPh sb="3" eb="4">
      <t>スウ</t>
    </rPh>
    <phoneticPr fontId="3"/>
  </si>
  <si>
    <t>り災人員数</t>
    <rPh sb="1" eb="2">
      <t>サイ</t>
    </rPh>
    <rPh sb="2" eb="4">
      <t>ジンイン</t>
    </rPh>
    <rPh sb="4" eb="5">
      <t>スウ</t>
    </rPh>
    <phoneticPr fontId="3"/>
  </si>
  <si>
    <t>小損</t>
    <rPh sb="0" eb="2">
      <t>ショウソン</t>
    </rPh>
    <phoneticPr fontId="3"/>
  </si>
  <si>
    <t>損　　　　　　害　　　　　　額</t>
    <rPh sb="0" eb="1">
      <t>ソン</t>
    </rPh>
    <rPh sb="7" eb="8">
      <t>ガイ</t>
    </rPh>
    <rPh sb="14" eb="15">
      <t>ガク</t>
    </rPh>
    <phoneticPr fontId="3"/>
  </si>
  <si>
    <t>建　　　物</t>
    <rPh sb="0" eb="1">
      <t>ケン</t>
    </rPh>
    <rPh sb="4" eb="5">
      <t>ブツ</t>
    </rPh>
    <phoneticPr fontId="3"/>
  </si>
  <si>
    <t>焼損
棟数</t>
    <rPh sb="0" eb="2">
      <t>ショウソン</t>
    </rPh>
    <rPh sb="3" eb="5">
      <t>ムネスウ</t>
    </rPh>
    <phoneticPr fontId="3"/>
  </si>
  <si>
    <t>り災
世帯数</t>
    <rPh sb="1" eb="2">
      <t>サイ</t>
    </rPh>
    <rPh sb="3" eb="6">
      <t>セタイスウ</t>
    </rPh>
    <phoneticPr fontId="3"/>
  </si>
  <si>
    <t>損害額
（千円）</t>
    <rPh sb="0" eb="3">
      <t>ソンガイガク</t>
    </rPh>
    <rPh sb="5" eb="7">
      <t>センエン</t>
    </rPh>
    <phoneticPr fontId="3"/>
  </si>
  <si>
    <t>放火</t>
  </si>
  <si>
    <t>こんろ</t>
  </si>
  <si>
    <t>たばこ</t>
  </si>
  <si>
    <t>放火の疑い</t>
  </si>
  <si>
    <t>たき火</t>
  </si>
  <si>
    <t>ストーブ</t>
  </si>
  <si>
    <t>電灯電話等の配線</t>
  </si>
  <si>
    <t>火入れ</t>
  </si>
  <si>
    <t>配線器具</t>
  </si>
  <si>
    <t>マッチ・ライター</t>
  </si>
  <si>
    <t>電気機器</t>
  </si>
  <si>
    <t>風呂かまど</t>
  </si>
  <si>
    <t>煙突・煙道</t>
  </si>
  <si>
    <t>取灰</t>
  </si>
  <si>
    <t>内燃機関</t>
  </si>
  <si>
    <t>衝突の火花</t>
  </si>
  <si>
    <t>ボイラー</t>
  </si>
  <si>
    <t>炉</t>
  </si>
  <si>
    <t>こたつ</t>
  </si>
  <si>
    <t>かまど</t>
  </si>
  <si>
    <t>その他</t>
  </si>
  <si>
    <t>不明・調査中</t>
  </si>
  <si>
    <t>合計</t>
    <rPh sb="0" eb="2">
      <t>ゴウケイ</t>
    </rPh>
    <phoneticPr fontId="3"/>
  </si>
  <si>
    <t>順位</t>
    <rPh sb="0" eb="2">
      <t>ジュンイ</t>
    </rPh>
    <phoneticPr fontId="3"/>
  </si>
  <si>
    <t>出火原因</t>
    <rPh sb="0" eb="2">
      <t>シュッカ</t>
    </rPh>
    <rPh sb="2" eb="4">
      <t>ゲンイン</t>
    </rPh>
    <phoneticPr fontId="3"/>
  </si>
  <si>
    <t>出火件数</t>
    <rPh sb="0" eb="2">
      <t>シュッカ</t>
    </rPh>
    <rPh sb="2" eb="4">
      <t>ケンスウ</t>
    </rPh>
    <phoneticPr fontId="3"/>
  </si>
  <si>
    <t>構成割合</t>
    <rPh sb="0" eb="2">
      <t>コウセイ</t>
    </rPh>
    <rPh sb="2" eb="4">
      <t>ワリアイ</t>
    </rPh>
    <phoneticPr fontId="3"/>
  </si>
  <si>
    <t>出火総件数</t>
    <rPh sb="0" eb="2">
      <t>シュッカ</t>
    </rPh>
    <rPh sb="2" eb="5">
      <t>ソウケンスウ</t>
    </rPh>
    <phoneticPr fontId="3"/>
  </si>
  <si>
    <t>焼損棟数</t>
    <rPh sb="0" eb="2">
      <t>ショウソン</t>
    </rPh>
    <rPh sb="2" eb="4">
      <t>ムネスウ</t>
    </rPh>
    <phoneticPr fontId="3"/>
  </si>
  <si>
    <t>焼損面積</t>
    <rPh sb="0" eb="2">
      <t>ショウソン</t>
    </rPh>
    <rPh sb="2" eb="4">
      <t>メンセキ</t>
    </rPh>
    <phoneticPr fontId="3"/>
  </si>
  <si>
    <t>り災世帯数</t>
    <rPh sb="1" eb="2">
      <t>サイ</t>
    </rPh>
    <rPh sb="2" eb="5">
      <t>セタイスウ</t>
    </rPh>
    <phoneticPr fontId="3"/>
  </si>
  <si>
    <t>り災
人員数</t>
    <rPh sb="1" eb="2">
      <t>サイ</t>
    </rPh>
    <rPh sb="3" eb="6">
      <t>ジンインスウ</t>
    </rPh>
    <phoneticPr fontId="3"/>
  </si>
  <si>
    <t>損害額（千円）</t>
    <rPh sb="0" eb="3">
      <t>ソンガイガク</t>
    </rPh>
    <rPh sb="4" eb="6">
      <t>センエン</t>
    </rPh>
    <phoneticPr fontId="3"/>
  </si>
  <si>
    <t>年</t>
    <rPh sb="0" eb="1">
      <t>ネン</t>
    </rPh>
    <phoneticPr fontId="3"/>
  </si>
  <si>
    <t>建物床
面積（㎡）</t>
    <rPh sb="0" eb="2">
      <t>タテモノ</t>
    </rPh>
    <rPh sb="2" eb="3">
      <t>ユカ</t>
    </rPh>
    <rPh sb="4" eb="6">
      <t>メンセキ</t>
    </rPh>
    <phoneticPr fontId="3"/>
  </si>
  <si>
    <t>建物表
面積（㎡）</t>
    <rPh sb="0" eb="2">
      <t>タテモノ</t>
    </rPh>
    <rPh sb="2" eb="3">
      <t>オモテ</t>
    </rPh>
    <rPh sb="4" eb="6">
      <t>メンセキ</t>
    </rPh>
    <phoneticPr fontId="3"/>
  </si>
  <si>
    <t>林野
（ａ）</t>
    <rPh sb="0" eb="2">
      <t>リンヤ</t>
    </rPh>
    <phoneticPr fontId="3"/>
  </si>
  <si>
    <t>負傷
者</t>
    <rPh sb="0" eb="2">
      <t>フショウ</t>
    </rPh>
    <rPh sb="3" eb="4">
      <t>モノ</t>
    </rPh>
    <phoneticPr fontId="3"/>
  </si>
  <si>
    <t>昭和21年</t>
    <rPh sb="0" eb="2">
      <t>ショウワ</t>
    </rPh>
    <rPh sb="4" eb="5">
      <t>ネン</t>
    </rPh>
    <phoneticPr fontId="3"/>
  </si>
  <si>
    <t>－</t>
    <phoneticPr fontId="3"/>
  </si>
  <si>
    <t>〈　　　　中　　　　略　　　　〉</t>
    <rPh sb="5" eb="6">
      <t>ナカ</t>
    </rPh>
    <rPh sb="10" eb="11">
      <t>リャク</t>
    </rPh>
    <phoneticPr fontId="3"/>
  </si>
  <si>
    <t>　（１）　航空機火災をその他の火災から分離した。</t>
    <rPh sb="5" eb="8">
      <t>コウクウキ</t>
    </rPh>
    <rPh sb="8" eb="10">
      <t>カサイ</t>
    </rPh>
    <rPh sb="13" eb="14">
      <t>タ</t>
    </rPh>
    <rPh sb="15" eb="17">
      <t>カサイ</t>
    </rPh>
    <rPh sb="19" eb="21">
      <t>ブンリ</t>
    </rPh>
    <phoneticPr fontId="3"/>
  </si>
  <si>
    <t>　（１）　建物焼損面積の区分に建物焼損表面積を加えた。</t>
    <rPh sb="5" eb="7">
      <t>タテモノ</t>
    </rPh>
    <rPh sb="7" eb="9">
      <t>ショウソン</t>
    </rPh>
    <rPh sb="9" eb="11">
      <t>メンセキ</t>
    </rPh>
    <rPh sb="12" eb="14">
      <t>クブン</t>
    </rPh>
    <rPh sb="15" eb="17">
      <t>タテモノ</t>
    </rPh>
    <rPh sb="17" eb="19">
      <t>ショウソン</t>
    </rPh>
    <rPh sb="19" eb="20">
      <t>オモテ</t>
    </rPh>
    <rPh sb="20" eb="22">
      <t>メンセキ</t>
    </rPh>
    <rPh sb="23" eb="24">
      <t>クワ</t>
    </rPh>
    <phoneticPr fontId="3"/>
  </si>
  <si>
    <t>　（２）　建物の焼損程度の区分の基準を、延べ床面積に対する焼損床面積の割合から建物の評価額に対する当該建物の焼き損害額の割合によることとした。</t>
    <rPh sb="5" eb="7">
      <t>タテモノ</t>
    </rPh>
    <rPh sb="8" eb="10">
      <t>ショウソン</t>
    </rPh>
    <rPh sb="10" eb="12">
      <t>テイド</t>
    </rPh>
    <rPh sb="13" eb="15">
      <t>クブン</t>
    </rPh>
    <rPh sb="16" eb="18">
      <t>キジュン</t>
    </rPh>
    <rPh sb="20" eb="21">
      <t>ノ</t>
    </rPh>
    <rPh sb="22" eb="25">
      <t>ユカメンセキ</t>
    </rPh>
    <rPh sb="26" eb="27">
      <t>タイ</t>
    </rPh>
    <rPh sb="29" eb="31">
      <t>ショウソン</t>
    </rPh>
    <rPh sb="31" eb="34">
      <t>ユカメンセキ</t>
    </rPh>
    <rPh sb="35" eb="37">
      <t>ワリアイ</t>
    </rPh>
    <rPh sb="39" eb="41">
      <t>タテモノ</t>
    </rPh>
    <rPh sb="42" eb="45">
      <t>ヒョウカガク</t>
    </rPh>
    <rPh sb="46" eb="47">
      <t>タイ</t>
    </rPh>
    <rPh sb="49" eb="51">
      <t>トウガイ</t>
    </rPh>
    <rPh sb="51" eb="53">
      <t>タテモノ</t>
    </rPh>
    <rPh sb="54" eb="55">
      <t>ヤ</t>
    </rPh>
    <rPh sb="56" eb="59">
      <t>ソンガイガク</t>
    </rPh>
    <rPh sb="60" eb="62">
      <t>ワリアイ</t>
    </rPh>
    <phoneticPr fontId="3"/>
  </si>
  <si>
    <t>　（２）　焼損棟数の区分にぼやを加えた。</t>
    <rPh sb="5" eb="7">
      <t>ショウソン</t>
    </rPh>
    <rPh sb="7" eb="9">
      <t>ムネスウ</t>
    </rPh>
    <rPh sb="10" eb="12">
      <t>クブン</t>
    </rPh>
    <rPh sb="16" eb="17">
      <t>クワ</t>
    </rPh>
    <phoneticPr fontId="3"/>
  </si>
  <si>
    <t>　（３）　り災世帯の焼損程度の区分を改めた。</t>
    <rPh sb="6" eb="7">
      <t>サイ</t>
    </rPh>
    <rPh sb="7" eb="9">
      <t>セタイ</t>
    </rPh>
    <rPh sb="10" eb="12">
      <t>ショウソン</t>
    </rPh>
    <rPh sb="12" eb="14">
      <t>テイド</t>
    </rPh>
    <rPh sb="15" eb="17">
      <t>クブン</t>
    </rPh>
    <rPh sb="18" eb="19">
      <t>アラタ</t>
    </rPh>
    <phoneticPr fontId="3"/>
  </si>
  <si>
    <t>　（３）　火災の定義に爆発現象を加えた。</t>
    <rPh sb="5" eb="7">
      <t>カサイ</t>
    </rPh>
    <rPh sb="8" eb="10">
      <t>テイギ</t>
    </rPh>
    <rPh sb="11" eb="13">
      <t>バクハツ</t>
    </rPh>
    <rPh sb="13" eb="15">
      <t>ゲンショウ</t>
    </rPh>
    <rPh sb="16" eb="17">
      <t>クワ</t>
    </rPh>
    <phoneticPr fontId="3"/>
  </si>
  <si>
    <t>ぼや</t>
    <phoneticPr fontId="3"/>
  </si>
  <si>
    <t>総出火
件数
指数</t>
    <rPh sb="0" eb="1">
      <t>ソウ</t>
    </rPh>
    <rPh sb="1" eb="3">
      <t>シュッカ</t>
    </rPh>
    <rPh sb="4" eb="6">
      <t>ケンスウ</t>
    </rPh>
    <rPh sb="7" eb="9">
      <t>シスウ</t>
    </rPh>
    <phoneticPr fontId="3"/>
  </si>
  <si>
    <t>出火率
（指数）</t>
    <rPh sb="0" eb="2">
      <t>シュッカ</t>
    </rPh>
    <rPh sb="2" eb="3">
      <t>リツ</t>
    </rPh>
    <rPh sb="5" eb="7">
      <t>シスウ</t>
    </rPh>
    <phoneticPr fontId="3"/>
  </si>
  <si>
    <t>死者
指数</t>
    <rPh sb="0" eb="2">
      <t>シシャ</t>
    </rPh>
    <rPh sb="3" eb="5">
      <t>シスウ</t>
    </rPh>
    <phoneticPr fontId="3"/>
  </si>
  <si>
    <t>負傷者
指数</t>
    <rPh sb="0" eb="3">
      <t>フショウシャ</t>
    </rPh>
    <rPh sb="4" eb="6">
      <t>シスウ</t>
    </rPh>
    <phoneticPr fontId="3"/>
  </si>
  <si>
    <t>損害額
指数</t>
    <rPh sb="0" eb="3">
      <t>ソンガイガク</t>
    </rPh>
    <rPh sb="4" eb="6">
      <t>シスウ</t>
    </rPh>
    <phoneticPr fontId="3"/>
  </si>
  <si>
    <t>出火件数構成比（％）</t>
    <rPh sb="0" eb="2">
      <t>シュッカ</t>
    </rPh>
    <rPh sb="2" eb="4">
      <t>ケンスウ</t>
    </rPh>
    <rPh sb="4" eb="7">
      <t>コウセイヒ</t>
    </rPh>
    <phoneticPr fontId="3"/>
  </si>
  <si>
    <t>火災損害額構成比（％）</t>
    <rPh sb="0" eb="2">
      <t>カサイ</t>
    </rPh>
    <rPh sb="2" eb="4">
      <t>ソンガイ</t>
    </rPh>
    <rPh sb="4" eb="5">
      <t>ガク</t>
    </rPh>
    <rPh sb="5" eb="7">
      <t>コウセイ</t>
    </rPh>
    <rPh sb="7" eb="8">
      <t>ヒ</t>
    </rPh>
    <phoneticPr fontId="3"/>
  </si>
  <si>
    <t>（注）　</t>
    <rPh sb="1" eb="2">
      <t>チュウ</t>
    </rPh>
    <phoneticPr fontId="3"/>
  </si>
  <si>
    <t>総出火
件数</t>
    <rPh sb="0" eb="1">
      <t>ソウ</t>
    </rPh>
    <rPh sb="1" eb="3">
      <t>シュッカ</t>
    </rPh>
    <rPh sb="4" eb="6">
      <t>ケンスウ</t>
    </rPh>
    <phoneticPr fontId="3"/>
  </si>
  <si>
    <t>人口</t>
    <rPh sb="0" eb="2">
      <t>ジンコウ</t>
    </rPh>
    <phoneticPr fontId="3"/>
  </si>
  <si>
    <t>損害額</t>
    <rPh sb="0" eb="3">
      <t>ソンガイガク</t>
    </rPh>
    <phoneticPr fontId="3"/>
  </si>
  <si>
    <t>ぼや</t>
    <phoneticPr fontId="3"/>
  </si>
  <si>
    <t>％</t>
    <phoneticPr fontId="3"/>
  </si>
  <si>
    <t>火災損害額</t>
    <rPh sb="0" eb="2">
      <t>カサイ</t>
    </rPh>
    <rPh sb="2" eb="4">
      <t>ソンガイ</t>
    </rPh>
    <rPh sb="4" eb="5">
      <t>ガク</t>
    </rPh>
    <phoneticPr fontId="3"/>
  </si>
  <si>
    <t>年の火災データ</t>
    <rPh sb="0" eb="1">
      <t>ネン</t>
    </rPh>
    <rPh sb="2" eb="4">
      <t>カサイ</t>
    </rPh>
    <phoneticPr fontId="3"/>
  </si>
  <si>
    <t>〈　　　　中　　　　略　　　　〉</t>
    <phoneticPr fontId="3"/>
  </si>
  <si>
    <t>小損</t>
    <rPh sb="0" eb="1">
      <t>ショウ</t>
    </rPh>
    <rPh sb="1" eb="2">
      <t>ソン</t>
    </rPh>
    <phoneticPr fontId="3"/>
  </si>
  <si>
    <t>死　傷　者　数</t>
    <rPh sb="0" eb="1">
      <t>シ</t>
    </rPh>
    <rPh sb="2" eb="3">
      <t>キズ</t>
    </rPh>
    <rPh sb="4" eb="5">
      <t>シャ</t>
    </rPh>
    <rPh sb="6" eb="7">
      <t>スウ</t>
    </rPh>
    <phoneticPr fontId="3"/>
  </si>
  <si>
    <t>このシートはデータ貼り付け用！！印刷は印刷シートを！！</t>
    <rPh sb="9" eb="10">
      <t>ハ</t>
    </rPh>
    <rPh sb="11" eb="12">
      <t>ツ</t>
    </rPh>
    <rPh sb="13" eb="14">
      <t>ヨウ</t>
    </rPh>
    <rPh sb="16" eb="18">
      <t>インサツ</t>
    </rPh>
    <rPh sb="19" eb="21">
      <t>インサツ</t>
    </rPh>
    <phoneticPr fontId="3"/>
  </si>
  <si>
    <t>このシートはデータ貼り付け用！！印刷はシート画面を！！</t>
    <rPh sb="9" eb="10">
      <t>ハ</t>
    </rPh>
    <rPh sb="11" eb="12">
      <t>ツ</t>
    </rPh>
    <rPh sb="13" eb="14">
      <t>ヨウ</t>
    </rPh>
    <rPh sb="16" eb="18">
      <t>インサツ</t>
    </rPh>
    <rPh sb="22" eb="24">
      <t>ガメン</t>
    </rPh>
    <phoneticPr fontId="3"/>
  </si>
  <si>
    <t>建物床面積（㎡）</t>
    <rPh sb="0" eb="2">
      <t>タテモノ</t>
    </rPh>
    <rPh sb="2" eb="5">
      <t>ユカメンセキ</t>
    </rPh>
    <phoneticPr fontId="3"/>
  </si>
  <si>
    <t>焼　　損　　面　　積</t>
    <rPh sb="6" eb="7">
      <t>メン</t>
    </rPh>
    <rPh sb="9" eb="10">
      <t>セキ</t>
    </rPh>
    <phoneticPr fontId="3"/>
  </si>
  <si>
    <t>建物
床面積
（㎡）</t>
    <rPh sb="0" eb="2">
      <t>タテモノ</t>
    </rPh>
    <rPh sb="3" eb="6">
      <t>ユカメンセキ</t>
    </rPh>
    <phoneticPr fontId="3"/>
  </si>
  <si>
    <t>建物
表面積
（㎡）</t>
    <rPh sb="0" eb="2">
      <t>タテモノ</t>
    </rPh>
    <rPh sb="3" eb="6">
      <t>ヒョウメンセキ</t>
    </rPh>
    <phoneticPr fontId="3"/>
  </si>
  <si>
    <t>1　出火率とは、人口1万人当たりの出火件数をいう。</t>
    <rPh sb="2" eb="4">
      <t>シュッカ</t>
    </rPh>
    <rPh sb="4" eb="5">
      <t>リツ</t>
    </rPh>
    <rPh sb="8" eb="10">
      <t>ジンコウ</t>
    </rPh>
    <rPh sb="11" eb="13">
      <t>マンニン</t>
    </rPh>
    <rPh sb="13" eb="14">
      <t>ア</t>
    </rPh>
    <rPh sb="17" eb="19">
      <t>シュッカ</t>
    </rPh>
    <rPh sb="19" eb="21">
      <t>ケンスウ</t>
    </rPh>
    <phoneticPr fontId="3"/>
  </si>
  <si>
    <t>札幌市</t>
  </si>
  <si>
    <t>仙台市</t>
  </si>
  <si>
    <t>さいたま市</t>
  </si>
  <si>
    <t>千葉市</t>
    <rPh sb="0" eb="3">
      <t>チバシ</t>
    </rPh>
    <phoneticPr fontId="4"/>
  </si>
  <si>
    <t>横浜市</t>
  </si>
  <si>
    <t>川崎市</t>
  </si>
  <si>
    <t>新潟市</t>
    <rPh sb="0" eb="3">
      <t>ニイガタシ</t>
    </rPh>
    <phoneticPr fontId="4"/>
  </si>
  <si>
    <t>静岡市</t>
    <rPh sb="0" eb="3">
      <t>シズオカシ</t>
    </rPh>
    <phoneticPr fontId="4"/>
  </si>
  <si>
    <t>浜松市</t>
    <rPh sb="0" eb="3">
      <t>ハママツシ</t>
    </rPh>
    <phoneticPr fontId="4"/>
  </si>
  <si>
    <t>名古屋市</t>
  </si>
  <si>
    <t>京都市</t>
  </si>
  <si>
    <t>大阪市</t>
  </si>
  <si>
    <t>堺市</t>
    <rPh sb="0" eb="2">
      <t>サカイシ</t>
    </rPh>
    <phoneticPr fontId="4"/>
  </si>
  <si>
    <t>神戸市</t>
  </si>
  <si>
    <t>広島市</t>
  </si>
  <si>
    <t>北九州市</t>
  </si>
  <si>
    <t>福岡市</t>
  </si>
  <si>
    <t>特別区</t>
    <rPh sb="0" eb="3">
      <t>トクベツク</t>
    </rPh>
    <phoneticPr fontId="4"/>
  </si>
  <si>
    <t>排気管</t>
  </si>
  <si>
    <t>※全シートの年に反映</t>
    <rPh sb="1" eb="2">
      <t>ゼン</t>
    </rPh>
    <rPh sb="6" eb="7">
      <t>ネン</t>
    </rPh>
    <rPh sb="8" eb="10">
      <t>ハンエイ</t>
    </rPh>
    <phoneticPr fontId="3"/>
  </si>
  <si>
    <t>出火した市町村等</t>
    <rPh sb="0" eb="2">
      <t>シュッカ</t>
    </rPh>
    <rPh sb="4" eb="7">
      <t>シチョウソン</t>
    </rPh>
    <rPh sb="7" eb="8">
      <t>トウ</t>
    </rPh>
    <phoneticPr fontId="3"/>
  </si>
  <si>
    <t>出火場所</t>
    <rPh sb="0" eb="2">
      <t>シュッカ</t>
    </rPh>
    <rPh sb="2" eb="4">
      <t>バショ</t>
    </rPh>
    <phoneticPr fontId="3"/>
  </si>
  <si>
    <t>建物焼損床面積（㎡）</t>
    <rPh sb="0" eb="2">
      <t>タテモノ</t>
    </rPh>
    <rPh sb="2" eb="4">
      <t>ショウソン</t>
    </rPh>
    <rPh sb="4" eb="5">
      <t>ユカ</t>
    </rPh>
    <rPh sb="5" eb="7">
      <t>メンセキ</t>
    </rPh>
    <phoneticPr fontId="3"/>
  </si>
  <si>
    <t>林野焼損　面積（ａ）</t>
    <rPh sb="0" eb="2">
      <t>リンヤ</t>
    </rPh>
    <rPh sb="2" eb="4">
      <t>ショウソン</t>
    </rPh>
    <rPh sb="5" eb="7">
      <t>メンセキ</t>
    </rPh>
    <phoneticPr fontId="3"/>
  </si>
  <si>
    <t>損害額　（万円）</t>
    <rPh sb="0" eb="3">
      <t>ソンガイガク</t>
    </rPh>
    <rPh sb="5" eb="6">
      <t>マン</t>
    </rPh>
    <rPh sb="6" eb="7">
      <t>エン</t>
    </rPh>
    <phoneticPr fontId="3"/>
  </si>
  <si>
    <t>（備考）　１　「火災報告」により作成</t>
    <rPh sb="1" eb="3">
      <t>ビコウ</t>
    </rPh>
    <rPh sb="8" eb="10">
      <t>カサイ</t>
    </rPh>
    <rPh sb="10" eb="12">
      <t>ホウコク</t>
    </rPh>
    <rPh sb="16" eb="18">
      <t>サクセイ</t>
    </rPh>
    <phoneticPr fontId="3"/>
  </si>
  <si>
    <t>　　　　　 ２　火災報告取扱要領の改正に伴う昭和４４年以降の火災と昭和４３年以前の火災の取扱い区分の主な相違点は次のとおりである。</t>
    <rPh sb="8" eb="12">
      <t>カサイホウコク</t>
    </rPh>
    <rPh sb="12" eb="14">
      <t>トリアツカイ</t>
    </rPh>
    <rPh sb="14" eb="16">
      <t>ヨウリョウ</t>
    </rPh>
    <rPh sb="17" eb="19">
      <t>カイセイ</t>
    </rPh>
    <rPh sb="20" eb="21">
      <t>トモナ</t>
    </rPh>
    <rPh sb="22" eb="24">
      <t>ショウワ</t>
    </rPh>
    <rPh sb="26" eb="29">
      <t>ネンイコウ</t>
    </rPh>
    <rPh sb="30" eb="32">
      <t>カサイ</t>
    </rPh>
    <rPh sb="33" eb="35">
      <t>ショウワ</t>
    </rPh>
    <rPh sb="37" eb="40">
      <t>ネンイゼン</t>
    </rPh>
    <rPh sb="41" eb="43">
      <t>カサイ</t>
    </rPh>
    <rPh sb="44" eb="46">
      <t>トリアツカ</t>
    </rPh>
    <rPh sb="47" eb="49">
      <t>クブン</t>
    </rPh>
    <rPh sb="50" eb="51">
      <t>シュ</t>
    </rPh>
    <rPh sb="52" eb="55">
      <t>ソウイテン</t>
    </rPh>
    <rPh sb="56" eb="57">
      <t>ツギ</t>
    </rPh>
    <phoneticPr fontId="3"/>
  </si>
  <si>
    <t>　　　　　 ３　火災報告取扱要領の改正に伴う平成７年以降の火災と平成６年以前の火災の取扱い区分の主な相違点は次のとおりである。</t>
    <rPh sb="8" eb="12">
      <t>カサイホウコク</t>
    </rPh>
    <rPh sb="12" eb="14">
      <t>トリアツカイ</t>
    </rPh>
    <rPh sb="14" eb="16">
      <t>ヨウリョウ</t>
    </rPh>
    <rPh sb="17" eb="19">
      <t>カイセイ</t>
    </rPh>
    <rPh sb="20" eb="21">
      <t>トモナ</t>
    </rPh>
    <rPh sb="22" eb="24">
      <t>ヘイセイ</t>
    </rPh>
    <rPh sb="25" eb="28">
      <t>ネンイコウ</t>
    </rPh>
    <rPh sb="29" eb="31">
      <t>カサイ</t>
    </rPh>
    <rPh sb="32" eb="34">
      <t>ヘイセイ</t>
    </rPh>
    <rPh sb="35" eb="38">
      <t>ネンイゼン</t>
    </rPh>
    <rPh sb="39" eb="41">
      <t>カサイ</t>
    </rPh>
    <rPh sb="42" eb="44">
      <t>トリアツカ</t>
    </rPh>
    <rPh sb="45" eb="47">
      <t>クブン</t>
    </rPh>
    <rPh sb="48" eb="49">
      <t>シュ</t>
    </rPh>
    <rPh sb="50" eb="53">
      <t>ソウイテン</t>
    </rPh>
    <rPh sb="54" eb="55">
      <t>ツギ</t>
    </rPh>
    <phoneticPr fontId="3"/>
  </si>
  <si>
    <t>岡山市</t>
    <rPh sb="0" eb="3">
      <t>オカヤマシ</t>
    </rPh>
    <phoneticPr fontId="3"/>
  </si>
  <si>
    <t>岡山市</t>
    <rPh sb="0" eb="2">
      <t>オカヤマ</t>
    </rPh>
    <rPh sb="2" eb="3">
      <t>シ</t>
    </rPh>
    <phoneticPr fontId="3"/>
  </si>
  <si>
    <t>損害額</t>
    <rPh sb="0" eb="2">
      <t>ソンガイ</t>
    </rPh>
    <rPh sb="2" eb="3">
      <t>ガク</t>
    </rPh>
    <phoneticPr fontId="3"/>
  </si>
  <si>
    <t>相 模 原 市</t>
    <rPh sb="0" eb="1">
      <t>アイ</t>
    </rPh>
    <rPh sb="2" eb="3">
      <t>モ</t>
    </rPh>
    <rPh sb="4" eb="5">
      <t>ハラ</t>
    </rPh>
    <rPh sb="6" eb="7">
      <t>シ</t>
    </rPh>
    <phoneticPr fontId="3"/>
  </si>
  <si>
    <t>附属資料Ⅱ－９　昭和21年以降の火災損害比較</t>
    <rPh sb="0" eb="2">
      <t>フゾク</t>
    </rPh>
    <rPh sb="2" eb="4">
      <t>シリョウ</t>
    </rPh>
    <rPh sb="8" eb="10">
      <t>ショウワ</t>
    </rPh>
    <rPh sb="12" eb="13">
      <t>ネン</t>
    </rPh>
    <rPh sb="13" eb="15">
      <t>イコウ</t>
    </rPh>
    <rPh sb="16" eb="18">
      <t>カサイ</t>
    </rPh>
    <rPh sb="18" eb="20">
      <t>ソンガイ</t>
    </rPh>
    <rPh sb="20" eb="22">
      <t>ヒカク</t>
    </rPh>
    <phoneticPr fontId="3"/>
  </si>
  <si>
    <t>熊本市</t>
    <rPh sb="0" eb="3">
      <t>クマモトシ</t>
    </rPh>
    <phoneticPr fontId="3"/>
  </si>
  <si>
    <t>２１都市計</t>
    <rPh sb="2" eb="4">
      <t>トシ</t>
    </rPh>
    <rPh sb="4" eb="5">
      <t>ケイ</t>
    </rPh>
    <phoneticPr fontId="3"/>
  </si>
  <si>
    <t>（注）　２１都市計については都道府県計の内数。</t>
    <rPh sb="1" eb="2">
      <t>チュウ</t>
    </rPh>
    <rPh sb="6" eb="8">
      <t>トシ</t>
    </rPh>
    <rPh sb="8" eb="9">
      <t>ケイ</t>
    </rPh>
    <rPh sb="14" eb="18">
      <t>トドウフケン</t>
    </rPh>
    <rPh sb="18" eb="19">
      <t>ケイ</t>
    </rPh>
    <rPh sb="20" eb="21">
      <t>ウチ</t>
    </rPh>
    <rPh sb="21" eb="22">
      <t>スウ</t>
    </rPh>
    <phoneticPr fontId="3"/>
  </si>
  <si>
    <t>火遊び</t>
  </si>
  <si>
    <t>附属資料９　主な出火原因の推移（上位10位）</t>
    <rPh sb="0" eb="2">
      <t>フゾク</t>
    </rPh>
    <rPh sb="2" eb="4">
      <t>シリョウ</t>
    </rPh>
    <rPh sb="6" eb="7">
      <t>オモ</t>
    </rPh>
    <rPh sb="8" eb="10">
      <t>シュッカ</t>
    </rPh>
    <rPh sb="10" eb="12">
      <t>ゲンイン</t>
    </rPh>
    <rPh sb="13" eb="15">
      <t>スイイ</t>
    </rPh>
    <rPh sb="16" eb="18">
      <t>ジョウイ</t>
    </rPh>
    <rPh sb="20" eb="21">
      <t>イ</t>
    </rPh>
    <phoneticPr fontId="3"/>
  </si>
  <si>
    <t>該当なし</t>
    <rPh sb="0" eb="2">
      <t>ガイトウ</t>
    </rPh>
    <phoneticPr fontId="3"/>
  </si>
  <si>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</si>
  <si>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</si>
  <si>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</si>
  <si>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</si>
  <si>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</si>
  <si>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</si>
  <si>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</si>
  <si>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</si>
  <si>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</si>
  <si>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</si>
  <si>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</si>
  <si>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</si>
  <si>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</si>
  <si>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</si>
  <si>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</si>
  <si>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</si>
  <si>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</si>
  <si>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</si>
  <si>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</si>
  <si>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</si>
  <si>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</si>
  <si>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</si>
  <si>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</si>
  <si>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</si>
  <si>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</si>
  <si>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</si>
  <si>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</si>
  <si>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</si>
  <si>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</si>
  <si>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</si>
  <si>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</si>
  <si>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</si>
  <si>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</si>
  <si>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</si>
  <si>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</si>
  <si>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</si>
  <si>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</si>
  <si>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</si>
  <si>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</si>
  <si>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</si>
  <si>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</si>
  <si>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</si>
  <si>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</si>
  <si>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</si>
  <si>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</si>
  <si>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</si>
  <si>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工場・作業場</t>
  </si>
  <si>
    <t>一般住宅</t>
  </si>
  <si>
    <t>倉庫</t>
  </si>
  <si>
    <t>（その他火災）</t>
  </si>
  <si>
    <t>特定複合用途</t>
  </si>
  <si>
    <t>共同住宅</t>
  </si>
  <si>
    <t>焼却炉</t>
  </si>
  <si>
    <t>電気装置</t>
  </si>
  <si>
    <t>火あそび</t>
  </si>
  <si>
    <t>溶接機・切断機</t>
  </si>
  <si>
    <t>灯火</t>
  </si>
  <si>
    <t>交通機関内配線</t>
  </si>
  <si>
    <t>火入れ</t>
    <rPh sb="0" eb="2">
      <t>ヒイ</t>
    </rPh>
    <phoneticPr fontId="3"/>
  </si>
  <si>
    <t>灯火</t>
    <rPh sb="0" eb="2">
      <t>トウカ</t>
    </rPh>
    <phoneticPr fontId="3"/>
  </si>
  <si>
    <t>電気装置</t>
    <rPh sb="0" eb="2">
      <t>デンキ</t>
    </rPh>
    <rPh sb="2" eb="4">
      <t>ソウチ</t>
    </rPh>
    <phoneticPr fontId="3"/>
  </si>
  <si>
    <t>交通機関内配線</t>
    <rPh sb="0" eb="2">
      <t>コウツウ</t>
    </rPh>
    <rPh sb="2" eb="4">
      <t>キカン</t>
    </rPh>
    <rPh sb="4" eb="5">
      <t>ナイ</t>
    </rPh>
    <rPh sb="5" eb="7">
      <t>ハイセン</t>
    </rPh>
    <phoneticPr fontId="3"/>
  </si>
  <si>
    <t>焼却炉</t>
    <rPh sb="0" eb="3">
      <t>ショウキャクロ</t>
    </rPh>
    <phoneticPr fontId="3"/>
  </si>
  <si>
    <t>溶接機・切断機</t>
    <rPh sb="0" eb="3">
      <t>ヨウセツキ</t>
    </rPh>
    <rPh sb="4" eb="6">
      <t>セツダン</t>
    </rPh>
    <rPh sb="6" eb="7">
      <t>キ</t>
    </rPh>
    <phoneticPr fontId="3"/>
  </si>
  <si>
    <t>(年報用出火原因TR別)計</t>
  </si>
  <si>
    <t>同順位の項目の数</t>
    <rPh sb="0" eb="3">
      <t>ドウジュンイ</t>
    </rPh>
    <rPh sb="4" eb="6">
      <t>コウモク</t>
    </rPh>
    <rPh sb="7" eb="8">
      <t>カズ</t>
    </rPh>
    <phoneticPr fontId="3"/>
  </si>
  <si>
    <t>順序</t>
    <rPh sb="0" eb="2">
      <t>ジュンジョ</t>
    </rPh>
    <phoneticPr fontId="3"/>
  </si>
  <si>
    <t>年月日</t>
    <rPh sb="0" eb="3">
      <t>ネンガッピ</t>
    </rPh>
    <phoneticPr fontId="3"/>
  </si>
  <si>
    <t>出火した都道府県</t>
    <rPh sb="0" eb="2">
      <t>シュッカ</t>
    </rPh>
    <rPh sb="4" eb="8">
      <t>トドウフケン</t>
    </rPh>
    <phoneticPr fontId="3"/>
  </si>
  <si>
    <t>損害額　（千円）</t>
    <rPh sb="0" eb="3">
      <t>ソンガイガク</t>
    </rPh>
    <rPh sb="5" eb="6">
      <t>セン</t>
    </rPh>
    <rPh sb="6" eb="7">
      <t>エン</t>
    </rPh>
    <phoneticPr fontId="3"/>
  </si>
  <si>
    <t>市町村</t>
    <rPh sb="0" eb="3">
      <t>シチョウソン</t>
    </rPh>
    <phoneticPr fontId="3"/>
  </si>
  <si>
    <t>同順位となる火災の数</t>
    <rPh sb="0" eb="3">
      <t>ドウジュンイ</t>
    </rPh>
    <rPh sb="6" eb="8">
      <t>カサイ</t>
    </rPh>
    <rPh sb="9" eb="10">
      <t>カズ</t>
    </rPh>
    <phoneticPr fontId="3"/>
  </si>
  <si>
    <t>北海道</t>
  </si>
  <si>
    <t>茨城県</t>
  </si>
  <si>
    <t>栃木県</t>
  </si>
  <si>
    <t>埼玉県</t>
  </si>
  <si>
    <t>東京都</t>
  </si>
  <si>
    <t>新潟県</t>
  </si>
  <si>
    <t>愛知県</t>
  </si>
  <si>
    <t>大阪府</t>
  </si>
  <si>
    <t>兵庫県</t>
  </si>
  <si>
    <t>（林野火災）</t>
  </si>
  <si>
    <t>静岡県</t>
  </si>
  <si>
    <t>富士市</t>
  </si>
  <si>
    <t>奈良県</t>
  </si>
  <si>
    <t>福岡県</t>
  </si>
  <si>
    <t>青森県</t>
  </si>
  <si>
    <t>（車両火災）</t>
  </si>
  <si>
    <t>福島県</t>
  </si>
  <si>
    <t>多摩市</t>
  </si>
  <si>
    <t>神奈川県</t>
  </si>
  <si>
    <t>富山県</t>
  </si>
  <si>
    <t>福井県</t>
  </si>
  <si>
    <t>旅館・ホテル等</t>
  </si>
  <si>
    <t>三重県</t>
  </si>
  <si>
    <t>京都府</t>
  </si>
  <si>
    <t>宮崎県</t>
  </si>
  <si>
    <t>平成25年</t>
  </si>
  <si>
    <t>平成26年</t>
  </si>
  <si>
    <t>平成27年</t>
  </si>
  <si>
    <t>平成28年</t>
  </si>
  <si>
    <t>平成29年</t>
  </si>
  <si>
    <t>平成30年</t>
  </si>
  <si>
    <t>計算式（コピーして翌年以降用に保存すること）</t>
    <rPh sb="0" eb="3">
      <t>ケイサンシキ</t>
    </rPh>
    <rPh sb="9" eb="11">
      <t>ヨクトシ</t>
    </rPh>
    <rPh sb="11" eb="13">
      <t>イコウ</t>
    </rPh>
    <rPh sb="13" eb="14">
      <t>ヨウ</t>
    </rPh>
    <rPh sb="15" eb="17">
      <t>ホゾン</t>
    </rPh>
    <phoneticPr fontId="3"/>
  </si>
  <si>
    <t>翌年のデータ計算式</t>
    <rPh sb="0" eb="2">
      <t>ヨクトシ</t>
    </rPh>
    <rPh sb="6" eb="9">
      <t>ケイサンシキ</t>
    </rPh>
    <phoneticPr fontId="3"/>
  </si>
  <si>
    <t>翌年のデータ計算式：集計が終わったら、表内の値をすべて「値の形式でペースト」</t>
    <rPh sb="0" eb="2">
      <t>ヨクトシ</t>
    </rPh>
    <rPh sb="6" eb="9">
      <t>ケイサンシキ</t>
    </rPh>
    <rPh sb="10" eb="12">
      <t>シュウケイ</t>
    </rPh>
    <rPh sb="13" eb="14">
      <t>オ</t>
    </rPh>
    <rPh sb="19" eb="21">
      <t>ヒョウナイ</t>
    </rPh>
    <rPh sb="22" eb="23">
      <t>アタイ</t>
    </rPh>
    <rPh sb="28" eb="29">
      <t>アタイ</t>
    </rPh>
    <rPh sb="30" eb="32">
      <t>ケイシキ</t>
    </rPh>
    <phoneticPr fontId="3"/>
  </si>
  <si>
    <t>小樽市</t>
  </si>
  <si>
    <t>登別市</t>
  </si>
  <si>
    <t>雄武町</t>
  </si>
  <si>
    <t>天塩町</t>
  </si>
  <si>
    <t>事務所等</t>
  </si>
  <si>
    <t>恵庭市</t>
  </si>
  <si>
    <t>札幌市厚別区</t>
  </si>
  <si>
    <t>八戸市</t>
  </si>
  <si>
    <t>非特定複合用途</t>
  </si>
  <si>
    <t>弘前市</t>
  </si>
  <si>
    <t>三沢市</t>
  </si>
  <si>
    <t>郡山市</t>
  </si>
  <si>
    <t>福島市</t>
  </si>
  <si>
    <t>小美玉市</t>
  </si>
  <si>
    <t>つくば市</t>
  </si>
  <si>
    <t>常総市</t>
  </si>
  <si>
    <t>神栖市</t>
  </si>
  <si>
    <t>市貝町</t>
  </si>
  <si>
    <t>栃木市</t>
  </si>
  <si>
    <t>さくら市</t>
  </si>
  <si>
    <t>杉戸町</t>
  </si>
  <si>
    <t>物品販売店舗等</t>
  </si>
  <si>
    <t>三郷市</t>
  </si>
  <si>
    <t>伊奈町</t>
  </si>
  <si>
    <t>東京都港区</t>
  </si>
  <si>
    <t>東京都大田区</t>
  </si>
  <si>
    <t>東京都文京区</t>
  </si>
  <si>
    <t>日野市</t>
  </si>
  <si>
    <t>小田原市</t>
  </si>
  <si>
    <t>川崎市川崎区</t>
  </si>
  <si>
    <t>佐渡市</t>
  </si>
  <si>
    <t>新潟市秋葉区</t>
  </si>
  <si>
    <t>富山市</t>
  </si>
  <si>
    <t>併用住宅</t>
  </si>
  <si>
    <t>永平寺町</t>
  </si>
  <si>
    <t>長野県</t>
  </si>
  <si>
    <t>長野市</t>
  </si>
  <si>
    <t>岐阜県</t>
  </si>
  <si>
    <t>安八町</t>
  </si>
  <si>
    <t>湖西市</t>
  </si>
  <si>
    <t>静岡市清水区</t>
  </si>
  <si>
    <t>静岡市駿河区</t>
  </si>
  <si>
    <t>磐田市</t>
  </si>
  <si>
    <t>沼津市</t>
  </si>
  <si>
    <t>名古屋市中川区</t>
  </si>
  <si>
    <t>豊田市</t>
  </si>
  <si>
    <t>稲沢市</t>
  </si>
  <si>
    <t>四日市市</t>
  </si>
  <si>
    <t>京都市伏見区</t>
  </si>
  <si>
    <t>寝屋川市</t>
  </si>
  <si>
    <t>学校</t>
  </si>
  <si>
    <t>大阪市住之江区</t>
  </si>
  <si>
    <t>西宮市</t>
  </si>
  <si>
    <t>大和高田市</t>
  </si>
  <si>
    <t>鳥取県</t>
  </si>
  <si>
    <t>鳥取市</t>
  </si>
  <si>
    <t>山口県</t>
  </si>
  <si>
    <t>山口市</t>
  </si>
  <si>
    <t>北九州市小倉北区</t>
  </si>
  <si>
    <t>大分県</t>
  </si>
  <si>
    <t>中津市</t>
  </si>
  <si>
    <t>宮崎市</t>
  </si>
  <si>
    <t>沖縄県</t>
  </si>
  <si>
    <t>那覇市</t>
  </si>
  <si>
    <t>令和元年</t>
    <rPh sb="0" eb="2">
      <t>レイワ</t>
    </rPh>
    <rPh sb="2" eb="4">
      <t>ガンネン</t>
    </rPh>
    <phoneticPr fontId="3"/>
  </si>
  <si>
    <t>西暦を入力</t>
    <rPh sb="0" eb="2">
      <t>セイレキ</t>
    </rPh>
    <rPh sb="3" eb="5">
      <t>ニュウリョク</t>
    </rPh>
    <phoneticPr fontId="3"/>
  </si>
  <si>
    <t>新潟県佐渡市</t>
  </si>
  <si>
    <t>神奈川県小田原市</t>
  </si>
  <si>
    <t>宮崎県宮崎市</t>
  </si>
  <si>
    <t>大阪府寝屋川市</t>
  </si>
  <si>
    <t>東京都日野市</t>
  </si>
  <si>
    <t>北海道小樽市</t>
  </si>
  <si>
    <t>新潟県新潟市秋葉区</t>
  </si>
  <si>
    <t>青森県八戸市</t>
  </si>
  <si>
    <t>福島県郡山市</t>
  </si>
  <si>
    <t>兵庫県西宮市</t>
  </si>
  <si>
    <t>茨城県小美玉市</t>
  </si>
  <si>
    <t>青森県弘前市</t>
  </si>
  <si>
    <t>大分県中津市</t>
  </si>
  <si>
    <t>茨城県つくば市</t>
  </si>
  <si>
    <t>長野県長野市</t>
  </si>
  <si>
    <t>静岡県湖西市</t>
  </si>
  <si>
    <t>三重県四日市市</t>
  </si>
  <si>
    <t>神奈川県川崎市川崎区</t>
  </si>
  <si>
    <t>北海道登別市</t>
  </si>
  <si>
    <t>茨城県神栖市</t>
  </si>
  <si>
    <t>栃木県市貝町</t>
  </si>
  <si>
    <t>茨城県常総市</t>
  </si>
  <si>
    <t>愛知県名古屋市中川区</t>
  </si>
  <si>
    <t>愛知県稲沢市</t>
  </si>
  <si>
    <t>埼玉県三郷市</t>
  </si>
  <si>
    <t>北海道雄武町</t>
  </si>
  <si>
    <t>埼玉県杉戸町</t>
  </si>
  <si>
    <t>北海道天塩町</t>
  </si>
  <si>
    <t>福井県永平寺町</t>
  </si>
  <si>
    <t>奈良県大和高田市</t>
  </si>
  <si>
    <t>栃木県栃木市</t>
  </si>
  <si>
    <t>京都府京都市伏見区</t>
  </si>
  <si>
    <t>東京都多摩市</t>
  </si>
  <si>
    <t>埼玉県伊奈町</t>
  </si>
  <si>
    <t>北海道恵庭市</t>
  </si>
  <si>
    <t>愛知県豊田市</t>
  </si>
  <si>
    <t>静岡県静岡市清水区</t>
  </si>
  <si>
    <t>岐阜県安八町</t>
  </si>
  <si>
    <t>静岡県富士市</t>
  </si>
  <si>
    <t>福島県福島市</t>
  </si>
  <si>
    <t>大阪府大阪市住之江区</t>
  </si>
  <si>
    <t>北海道札幌市厚別区</t>
  </si>
  <si>
    <t>沖縄県那覇市</t>
  </si>
  <si>
    <t>鳥取県鳥取市</t>
  </si>
  <si>
    <t>山口県山口市</t>
  </si>
  <si>
    <t>福岡県北九州市小倉北区</t>
  </si>
  <si>
    <t>静岡県静岡市駿河区</t>
  </si>
  <si>
    <t>静岡県沼津市</t>
  </si>
  <si>
    <t>静岡県磐田市</t>
  </si>
  <si>
    <t>青森県三沢市</t>
  </si>
  <si>
    <t>栃木県さくら市</t>
  </si>
  <si>
    <t>富山県富山市</t>
  </si>
  <si>
    <t>不明</t>
    <rPh sb="0" eb="2">
      <t>フメイ</t>
    </rPh>
    <phoneticPr fontId="3"/>
  </si>
  <si>
    <t>令和元年</t>
  </si>
  <si>
    <t>首里城（１５項　事務所等　でよいか）</t>
    <rPh sb="0" eb="3">
      <t>シュリジョウ</t>
    </rPh>
    <rPh sb="6" eb="7">
      <t>コウ</t>
    </rPh>
    <rPh sb="8" eb="11">
      <t>ジムショ</t>
    </rPh>
    <rPh sb="11" eb="12">
      <t>トウ</t>
    </rPh>
    <phoneticPr fontId="3"/>
  </si>
  <si>
    <t>3表</t>
    <rPh sb="1" eb="2">
      <t>ヒョウ</t>
    </rPh>
    <phoneticPr fontId="3"/>
  </si>
  <si>
    <t>３表</t>
    <rPh sb="1" eb="2">
      <t>ヒョウ</t>
    </rPh>
    <phoneticPr fontId="3"/>
  </si>
  <si>
    <t>附属資料1－1－2　都道府県別火災損害状況</t>
    <rPh sb="0" eb="2">
      <t>フゾク</t>
    </rPh>
    <rPh sb="2" eb="4">
      <t>シリョウ</t>
    </rPh>
    <rPh sb="10" eb="14">
      <t>トドウフケン</t>
    </rPh>
    <rPh sb="14" eb="15">
      <t>ベツ</t>
    </rPh>
    <rPh sb="15" eb="17">
      <t>カサイ</t>
    </rPh>
    <rPh sb="17" eb="19">
      <t>ソンガイ</t>
    </rPh>
    <rPh sb="19" eb="21">
      <t>ジョウキョウ</t>
    </rPh>
    <phoneticPr fontId="3"/>
  </si>
  <si>
    <t>附属資料1－1－2　都道府県別火災損害状況（つづき）</t>
    <rPh sb="0" eb="2">
      <t>フゾク</t>
    </rPh>
    <rPh sb="2" eb="4">
      <t>シリョウ</t>
    </rPh>
    <rPh sb="10" eb="14">
      <t>トドウフケン</t>
    </rPh>
    <rPh sb="14" eb="15">
      <t>ベツ</t>
    </rPh>
    <rPh sb="15" eb="17">
      <t>カサイ</t>
    </rPh>
    <rPh sb="17" eb="19">
      <t>ソンガイ</t>
    </rPh>
    <rPh sb="19" eb="21">
      <t>ジョウキョウ</t>
    </rPh>
    <phoneticPr fontId="3"/>
  </si>
  <si>
    <t>附属資料1－1－3　月別火災損害状況</t>
    <rPh sb="0" eb="2">
      <t>フゾク</t>
    </rPh>
    <rPh sb="2" eb="4">
      <t>シリョウ</t>
    </rPh>
    <rPh sb="10" eb="12">
      <t>ツキベツ</t>
    </rPh>
    <rPh sb="12" eb="14">
      <t>カサイ</t>
    </rPh>
    <rPh sb="14" eb="16">
      <t>ソンガイ</t>
    </rPh>
    <rPh sb="16" eb="18">
      <t>ジョウキョウ</t>
    </rPh>
    <phoneticPr fontId="3"/>
  </si>
  <si>
    <t>附属資料1－1－4　出火原因別火災損害状況</t>
    <rPh sb="0" eb="2">
      <t>フゾク</t>
    </rPh>
    <rPh sb="2" eb="4">
      <t>シリョウ</t>
    </rPh>
    <rPh sb="10" eb="12">
      <t>シュッカ</t>
    </rPh>
    <rPh sb="12" eb="14">
      <t>ゲンイン</t>
    </rPh>
    <rPh sb="14" eb="15">
      <t>ベツ</t>
    </rPh>
    <rPh sb="15" eb="17">
      <t>カサイ</t>
    </rPh>
    <rPh sb="17" eb="19">
      <t>ソンガイ</t>
    </rPh>
    <rPh sb="19" eb="21">
      <t>ジョウキョウ</t>
    </rPh>
    <phoneticPr fontId="3"/>
  </si>
  <si>
    <t>附属資料1－1－6　昭和21年以降の火災損害状況</t>
    <rPh sb="0" eb="2">
      <t>フゾク</t>
    </rPh>
    <rPh sb="2" eb="4">
      <t>シリョウ</t>
    </rPh>
    <rPh sb="10" eb="12">
      <t>ショウワ</t>
    </rPh>
    <rPh sb="14" eb="15">
      <t>ネン</t>
    </rPh>
    <rPh sb="15" eb="17">
      <t>イコウ</t>
    </rPh>
    <rPh sb="18" eb="20">
      <t>カサイ</t>
    </rPh>
    <rPh sb="20" eb="22">
      <t>ソンガイ</t>
    </rPh>
    <rPh sb="22" eb="24">
      <t>ジョウキョウ</t>
    </rPh>
    <phoneticPr fontId="3"/>
  </si>
  <si>
    <t>附属資料1－1－6　昭和21年以降の火災損害状況（つづき）</t>
    <rPh sb="10" eb="12">
      <t>ショウワ</t>
    </rPh>
    <rPh sb="14" eb="15">
      <t>ネン</t>
    </rPh>
    <rPh sb="15" eb="17">
      <t>イコウ</t>
    </rPh>
    <rPh sb="18" eb="20">
      <t>カサイ</t>
    </rPh>
    <rPh sb="20" eb="22">
      <t>ソンガイ</t>
    </rPh>
    <rPh sb="22" eb="24">
      <t>ジョウキョウ</t>
    </rPh>
    <phoneticPr fontId="10"/>
  </si>
  <si>
    <t>附属資料1－1－8　昭和21年以降の火災損害比較</t>
    <rPh sb="0" eb="2">
      <t>フゾク</t>
    </rPh>
    <rPh sb="2" eb="4">
      <t>シリョウ</t>
    </rPh>
    <rPh sb="10" eb="12">
      <t>ショウワ</t>
    </rPh>
    <rPh sb="14" eb="15">
      <t>ネン</t>
    </rPh>
    <rPh sb="15" eb="17">
      <t>イコウ</t>
    </rPh>
    <rPh sb="18" eb="20">
      <t>カサイ</t>
    </rPh>
    <rPh sb="20" eb="22">
      <t>ソンガイ</t>
    </rPh>
    <rPh sb="22" eb="24">
      <t>ヒカク</t>
    </rPh>
    <phoneticPr fontId="3"/>
  </si>
  <si>
    <t>（）つきは建物以外の火災種別</t>
    <rPh sb="5" eb="7">
      <t>タテモノ</t>
    </rPh>
    <rPh sb="7" eb="9">
      <t>イガイ</t>
    </rPh>
    <rPh sb="10" eb="12">
      <t>カサイ</t>
    </rPh>
    <rPh sb="12" eb="14">
      <t>シュベツ</t>
    </rPh>
    <phoneticPr fontId="3"/>
  </si>
  <si>
    <t>都道府県名</t>
  </si>
  <si>
    <t>総出火件数</t>
  </si>
  <si>
    <t>建物火災</t>
  </si>
  <si>
    <t>林野火災</t>
  </si>
  <si>
    <t>航空機火災</t>
  </si>
  <si>
    <t>その他火災</t>
  </si>
  <si>
    <t>焼損棟数</t>
  </si>
  <si>
    <t>建物焼損床面積（㎡）</t>
  </si>
  <si>
    <t>建物焼損表面積（㎡）</t>
  </si>
  <si>
    <t>林野焼損面積（a）</t>
  </si>
  <si>
    <t>死者数</t>
  </si>
  <si>
    <t>負傷者数</t>
  </si>
  <si>
    <t>り災世帯数</t>
  </si>
  <si>
    <t>損害額（千円）</t>
  </si>
  <si>
    <t>車両火災</t>
  </si>
  <si>
    <t>鉄道</t>
  </si>
  <si>
    <t>貨物車</t>
  </si>
  <si>
    <t>乗用車</t>
  </si>
  <si>
    <t>特殊車</t>
  </si>
  <si>
    <t>二輪車</t>
  </si>
  <si>
    <t>船舶火災</t>
  </si>
  <si>
    <t>客船</t>
  </si>
  <si>
    <t>貨物船</t>
  </si>
  <si>
    <t>漁船</t>
  </si>
  <si>
    <t>プレジャーボート</t>
  </si>
  <si>
    <t>枯草等</t>
  </si>
  <si>
    <t>ごみ・くず等</t>
  </si>
  <si>
    <t>引火性・可燃物質</t>
  </si>
  <si>
    <t>都道府県計</t>
  </si>
  <si>
    <t>岩手県</t>
  </si>
  <si>
    <t>宮城県</t>
  </si>
  <si>
    <t>秋田県</t>
  </si>
  <si>
    <t>山形県</t>
  </si>
  <si>
    <t>群馬県</t>
  </si>
  <si>
    <t>千葉県</t>
  </si>
  <si>
    <t>石川県</t>
  </si>
  <si>
    <t>山梨県</t>
  </si>
  <si>
    <t>滋賀県</t>
  </si>
  <si>
    <t>和歌山県</t>
  </si>
  <si>
    <t>島根県</t>
  </si>
  <si>
    <t>岡山県</t>
  </si>
  <si>
    <t>広島県</t>
  </si>
  <si>
    <t>徳島県</t>
  </si>
  <si>
    <t>香川県</t>
  </si>
  <si>
    <t>愛媛県</t>
  </si>
  <si>
    <t>高知県</t>
  </si>
  <si>
    <t>佐賀県</t>
  </si>
  <si>
    <t>長崎県</t>
  </si>
  <si>
    <t>熊本県</t>
  </si>
  <si>
    <t>鹿児島県</t>
  </si>
  <si>
    <t>都市名</t>
  </si>
  <si>
    <t>件数合計</t>
  </si>
  <si>
    <t>り災人員</t>
  </si>
  <si>
    <t>損害額
（千円）</t>
  </si>
  <si>
    <t>計</t>
  </si>
  <si>
    <t>千葉市</t>
  </si>
  <si>
    <t>東京都特別区</t>
  </si>
  <si>
    <t>相模原市</t>
  </si>
  <si>
    <t>新潟市</t>
  </si>
  <si>
    <t>静岡市</t>
  </si>
  <si>
    <t>浜松市</t>
  </si>
  <si>
    <t>堺市</t>
  </si>
  <si>
    <t>岡山市</t>
  </si>
  <si>
    <t>熊本市</t>
  </si>
  <si>
    <t>区分</t>
  </si>
  <si>
    <t>出火件数合計</t>
  </si>
  <si>
    <t>合計</t>
  </si>
  <si>
    <t>第 １期</t>
  </si>
  <si>
    <t>１月</t>
  </si>
  <si>
    <t>２月</t>
  </si>
  <si>
    <t>３月</t>
  </si>
  <si>
    <t>第 ２期</t>
  </si>
  <si>
    <t>４月</t>
  </si>
  <si>
    <t>５月</t>
  </si>
  <si>
    <t>６月</t>
  </si>
  <si>
    <t>第 ３期</t>
  </si>
  <si>
    <t>７月</t>
  </si>
  <si>
    <t>８月</t>
  </si>
  <si>
    <t>９月</t>
  </si>
  <si>
    <t>第 ４期</t>
  </si>
  <si>
    <t>１０月</t>
  </si>
  <si>
    <t>１１月</t>
  </si>
  <si>
    <t>１２月</t>
  </si>
  <si>
    <t>死者人数</t>
  </si>
  <si>
    <t>負傷者人数</t>
  </si>
  <si>
    <t>り災人員数</t>
  </si>
  <si>
    <t>原因別</t>
  </si>
  <si>
    <t>件数</t>
  </si>
  <si>
    <t>構成比</t>
  </si>
  <si>
    <t>前年比</t>
  </si>
  <si>
    <t>増減率</t>
  </si>
  <si>
    <t>うち住宅火災</t>
  </si>
  <si>
    <t>1日あたり</t>
  </si>
  <si>
    <t>1件あたり</t>
  </si>
  <si>
    <t>84.0棟</t>
  </si>
  <si>
    <t>1.5棟</t>
  </si>
  <si>
    <t>50.3世帯</t>
  </si>
  <si>
    <t>0.9世帯</t>
  </si>
  <si>
    <t>3,021.1㎡</t>
  </si>
  <si>
    <t>52.5㎡</t>
  </si>
  <si>
    <t>304.4㎡</t>
  </si>
  <si>
    <t>5.3㎡</t>
  </si>
  <si>
    <t>林野焼損面積（a)</t>
  </si>
  <si>
    <t>229.2a</t>
  </si>
  <si>
    <t>60.1a</t>
  </si>
  <si>
    <t>損害額（万円）</t>
  </si>
  <si>
    <t>24,876.8万円</t>
  </si>
  <si>
    <t>241.0万円</t>
  </si>
  <si>
    <t>種別</t>
  </si>
  <si>
    <t>総火災件数</t>
  </si>
  <si>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</si>
  <si>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</si>
  <si>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</si>
  <si>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</si>
  <si>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</si>
  <si>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</si>
  <si>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人数</t>
  </si>
  <si>
    <t>発生割合</t>
  </si>
  <si>
    <t>4.1人</t>
  </si>
  <si>
    <t>火災25.4件に1人</t>
  </si>
  <si>
    <t>16.1人</t>
  </si>
  <si>
    <t>火災6.4件に1人</t>
  </si>
  <si>
    <t>その他</t>
    <phoneticPr fontId="3"/>
  </si>
  <si>
    <r>
      <t>東京消防庁　建設中のビルの屋上の仮組足場及び資材　</t>
    </r>
    <r>
      <rPr>
        <sz val="11"/>
        <color rgb="FFFF0000"/>
        <rFont val="ＭＳ ゴシック"/>
        <family val="3"/>
        <charset val="128"/>
      </rPr>
      <t>３億円;消防防災科学センター曰く”その他”はその他の建物とのこと</t>
    </r>
    <rPh sb="0" eb="2">
      <t>トウキョウ</t>
    </rPh>
    <rPh sb="2" eb="5">
      <t>ショウボウチョウ</t>
    </rPh>
    <rPh sb="6" eb="9">
      <t>ケンセツチュウ</t>
    </rPh>
    <rPh sb="13" eb="15">
      <t>オクジョウ</t>
    </rPh>
    <rPh sb="16" eb="17">
      <t>カリ</t>
    </rPh>
    <rPh sb="17" eb="18">
      <t>グミ</t>
    </rPh>
    <rPh sb="18" eb="20">
      <t>アシバ</t>
    </rPh>
    <rPh sb="20" eb="21">
      <t>オヨ</t>
    </rPh>
    <rPh sb="22" eb="24">
      <t>シザイ</t>
    </rPh>
    <rPh sb="26" eb="28">
      <t>オクエン</t>
    </rPh>
    <rPh sb="29" eb="35">
      <t>ショウボウボウサイカガク</t>
    </rPh>
    <rPh sb="39" eb="40">
      <t>イワ</t>
    </rPh>
    <rPh sb="44" eb="45">
      <t>タ</t>
    </rPh>
    <rPh sb="49" eb="50">
      <t>タ</t>
    </rPh>
    <rPh sb="51" eb="53">
      <t>タテモノ</t>
    </rPh>
    <phoneticPr fontId="3"/>
  </si>
  <si>
    <t>h</t>
    <phoneticPr fontId="3"/>
  </si>
  <si>
    <t>h</t>
    <phoneticPr fontId="3"/>
  </si>
  <si>
    <t>附属資料1-1-5　主な出火原因の推移（上位10位）</t>
    <rPh sb="0" eb="2">
      <t>フゾク</t>
    </rPh>
    <rPh sb="2" eb="4">
      <t>シリョウ</t>
    </rPh>
    <rPh sb="10" eb="11">
      <t>オモ</t>
    </rPh>
    <rPh sb="12" eb="14">
      <t>シュッカ</t>
    </rPh>
    <rPh sb="14" eb="16">
      <t>ゲンイン</t>
    </rPh>
    <rPh sb="17" eb="19">
      <t>スイイ</t>
    </rPh>
    <rPh sb="20" eb="22">
      <t>ジョウイ</t>
    </rPh>
    <rPh sb="24" eb="25">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</si>
</sst>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 "/>
    <numFmt numFmtId="179" formatCode="0.0%"/>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color indexed="10"/>
      <name val="ＭＳ 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8"/>
      <name val="ＭＳ Ｐゴシック"/>
      <family val="3"/>
      <charset val="128"/>
    </font>
    <font>
      <sz val="11"/>
      <color indexed="8"/>
      <name val="ＭＳ Ｐゴシック"/>
      <family val="3"/>
      <charset val="128"/>
    </font>
    <font>
      <sz val="18"/>
      <name val="ＭＳ Ｐゴシック"/>
      <family val="3"/>
      <charset val="128"/>
    </font>
    <font>
      <sz val="11"/>
      <color rgb="FF0070C0"/>
      <name val="ＭＳ ゴシック"/>
      <family val="3"/>
      <charset val="128"/>
    </font>
    <font>
      <sz val="11"/>
      <color rgb="FFFF0000"/>
      <name val="ＭＳ ゴシック"/>
      <family val="3"/>
      <charset val="128"/>
    </font>
    <font>
      <sz val="11"/>
      <color rgb="FFFF0000"/>
      <name val="ＭＳ Ｐゴシック"/>
      <family val="3"/>
      <charset val="128"/>
    </font>
    <font>
      <sz val="8"/>
      <color indexed="8"/>
      <name val="ＭＳ Ｐゴシック"/>
      <family val="2"/>
    </font>
    <font>
      <sz val="10"/>
      <name val="Times New Roman"/>
      <family val="1"/>
    </font>
    <font>
      <sz val="9"/>
      <color indexed="8"/>
      <name val="ＭＳ Ｐゴシック"/>
      <family val="2"/>
    </font>
    <font>
      <sz val="6"/>
      <color indexed="8"/>
      <name val="ＭＳ Ｐゴシック"/>
      <family val="2"/>
    </font>
    <font>
      <sz val="8"/>
      <color indexed="8"/>
      <name val="Arial"/>
      <family val="2"/>
    </font>
    <font>
      <sz val="10"/>
      <color indexed="8"/>
      <name val="ＭＳ Ｐゴシック"/>
      <family val="2"/>
    </font>
    <font>
      <sz val="11"/>
      <color indexed="8"/>
      <name val="Arial"/>
      <family val="2"/>
    </font>
    <font>
      <sz val="11"/>
      <name val="Times New Roman"/>
      <family val="1"/>
    </font>
    <font>
      <sz val="10"/>
      <color indexed="8"/>
      <name val="ＭＳ Ｐゴシック"/>
      <family val="1"/>
    </font>
    <font>
      <sz val="8"/>
      <color indexed="8"/>
      <name val="ＭＳ Ｐゴシック"/>
      <family val="1"/>
    </font>
    <font>
      <sz val="11"/>
      <color indexed="8"/>
      <name val="ＭＳ 明朝"/>
      <family val="2"/>
    </font>
    <font>
      <sz val="9"/>
      <color indexed="8"/>
      <name val="ＭＳ 明朝"/>
      <family val="2"/>
    </font>
    <font>
      <sz val="9"/>
      <color indexed="8"/>
      <name val="Arial"/>
      <family val="2"/>
    </font>
    <font>
      <sz val="10"/>
      <color indexed="8"/>
      <name val="ＭＳ 明朝"/>
      <family val="2"/>
    </font>
    <font>
      <sz val="10"/>
      <color indexed="8"/>
      <name val="Arial"/>
      <family val="2"/>
    </font>
    <font>
      <sz val="8"/>
      <color indexed="8"/>
      <name val="ＭＳ 明朝"/>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4">
    <xf numFmtId="0" fontId="0" fillId="0" borderId="0">
      <alignment vertical="center"/>
    </xf>
    <xf numFmtId="0" fontId="2" fillId="0" borderId="0">
      <alignment vertical="center"/>
    </xf>
    <xf numFmtId="0" fontId="11" fillId="0" borderId="0"/>
    <xf numFmtId="0" fontId="1" fillId="0" borderId="0">
      <alignment vertical="center"/>
    </xf>
  </cellStyleXfs>
  <cellXfs count="431">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lignment vertical="center"/>
    </xf>
    <xf numFmtId="0" fontId="4" fillId="2" borderId="3" xfId="0" applyFont="1" applyFill="1" applyBorder="1" applyAlignment="1">
      <alignment horizontal="center" vertical="center"/>
    </xf>
    <xf numFmtId="0" fontId="4" fillId="3" borderId="4" xfId="0" applyFont="1" applyFill="1" applyBorder="1">
      <alignment vertical="center"/>
    </xf>
    <xf numFmtId="0" fontId="4" fillId="3" borderId="5" xfId="0" applyFont="1" applyFill="1" applyBorder="1">
      <alignment vertical="center"/>
    </xf>
    <xf numFmtId="0" fontId="0" fillId="0" borderId="0" xfId="0" applyAlignment="1">
      <alignment horizontal="right" vertical="center"/>
    </xf>
    <xf numFmtId="0" fontId="0" fillId="2" borderId="6" xfId="0" applyFill="1" applyBorder="1" applyAlignment="1">
      <alignment horizontal="right" vertical="center"/>
    </xf>
    <xf numFmtId="0" fontId="0" fillId="3" borderId="6" xfId="0" applyFill="1" applyBorder="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distributed" vertical="center" justifyLastLine="1"/>
    </xf>
    <xf numFmtId="176" fontId="0" fillId="4" borderId="8" xfId="0" applyNumberFormat="1" applyFill="1" applyBorder="1">
      <alignment vertical="center"/>
    </xf>
    <xf numFmtId="176" fontId="0" fillId="0" borderId="8" xfId="0" applyNumberFormat="1" applyBorder="1">
      <alignment vertical="center"/>
    </xf>
    <xf numFmtId="0" fontId="0" fillId="3" borderId="8" xfId="0" applyFill="1" applyBorder="1" applyAlignment="1">
      <alignment horizontal="distributed" vertical="center" justifyLastLine="1"/>
    </xf>
    <xf numFmtId="0" fontId="0" fillId="3" borderId="9" xfId="0" applyFill="1" applyBorder="1" applyAlignment="1">
      <alignment horizontal="distributed" vertical="center" justifyLastLine="1"/>
    </xf>
    <xf numFmtId="176" fontId="0" fillId="4" borderId="9" xfId="0" applyNumberFormat="1" applyFill="1" applyBorder="1">
      <alignment vertical="center"/>
    </xf>
    <xf numFmtId="176" fontId="0" fillId="0" borderId="9" xfId="0" applyNumberFormat="1" applyBorder="1">
      <alignment vertical="center"/>
    </xf>
    <xf numFmtId="0" fontId="0" fillId="4" borderId="6" xfId="0" applyFill="1" applyBorder="1" applyAlignment="1">
      <alignment horizontal="distributed" vertical="center" justifyLastLine="1"/>
    </xf>
    <xf numFmtId="176" fontId="0" fillId="4" borderId="6" xfId="0" applyNumberFormat="1" applyFill="1" applyBorder="1">
      <alignment vertical="center"/>
    </xf>
    <xf numFmtId="0" fontId="0" fillId="0" borderId="0" xfId="0" applyFill="1">
      <alignment vertical="center"/>
    </xf>
    <xf numFmtId="0" fontId="0" fillId="2" borderId="6" xfId="0" applyFill="1" applyBorder="1" applyAlignment="1">
      <alignment horizontal="center" vertical="center" wrapText="1"/>
    </xf>
    <xf numFmtId="0" fontId="0" fillId="0" borderId="0" xfId="0" applyFill="1" applyBorder="1" applyAlignment="1">
      <alignment vertical="center"/>
    </xf>
    <xf numFmtId="0" fontId="0" fillId="2" borderId="7" xfId="0" applyFill="1" applyBorder="1" applyAlignment="1">
      <alignment horizontal="right" vertical="center"/>
    </xf>
    <xf numFmtId="0" fontId="0" fillId="2" borderId="10" xfId="0" applyFill="1" applyBorder="1">
      <alignment vertical="center"/>
    </xf>
    <xf numFmtId="0" fontId="0" fillId="4" borderId="10" xfId="0" applyFill="1" applyBorder="1" applyAlignment="1">
      <alignment horizontal="center" vertical="center"/>
    </xf>
    <xf numFmtId="0" fontId="0" fillId="2" borderId="10" xfId="0" applyFill="1" applyBorder="1" applyAlignment="1">
      <alignment horizontal="center" vertical="center"/>
    </xf>
    <xf numFmtId="0" fontId="0" fillId="0" borderId="0" xfId="0" applyFill="1" applyBorder="1">
      <alignmen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176" fontId="0" fillId="4" borderId="3" xfId="0" applyNumberFormat="1" applyFill="1" applyBorder="1">
      <alignment vertical="center"/>
    </xf>
    <xf numFmtId="0" fontId="0" fillId="2" borderId="10" xfId="0" applyFill="1" applyBorder="1" applyAlignment="1">
      <alignment horizontal="right" vertical="center"/>
    </xf>
    <xf numFmtId="0" fontId="0" fillId="2" borderId="6" xfId="0" applyFill="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4" borderId="10" xfId="0" applyFill="1" applyBorder="1" applyAlignment="1">
      <alignment horizontal="distributed" vertical="center"/>
    </xf>
    <xf numFmtId="176" fontId="0" fillId="4" borderId="10" xfId="0" applyNumberFormat="1" applyFill="1" applyBorder="1">
      <alignment vertical="center"/>
    </xf>
    <xf numFmtId="0" fontId="0" fillId="0" borderId="8"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0" fillId="0" borderId="9" xfId="0" applyBorder="1" applyAlignment="1">
      <alignment horizontal="distributed" vertical="center"/>
    </xf>
    <xf numFmtId="177" fontId="0" fillId="0" borderId="9" xfId="0" applyNumberFormat="1" applyBorder="1">
      <alignment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12" xfId="0" applyBorder="1" applyAlignment="1">
      <alignment horizontal="center" vertical="center"/>
    </xf>
    <xf numFmtId="0" fontId="0" fillId="0" borderId="12" xfId="0" applyBorder="1" applyAlignment="1">
      <alignment horizontal="distributed" vertical="center"/>
    </xf>
    <xf numFmtId="0" fontId="0" fillId="4" borderId="10" xfId="0" applyFill="1" applyBorder="1">
      <alignment vertical="center"/>
    </xf>
    <xf numFmtId="0" fontId="0" fillId="3" borderId="6" xfId="0" applyFill="1" applyBorder="1" applyAlignment="1">
      <alignment vertical="center"/>
    </xf>
    <xf numFmtId="176" fontId="0" fillId="4" borderId="6"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right" vertical="center"/>
    </xf>
    <xf numFmtId="176" fontId="0" fillId="4" borderId="6" xfId="0" applyNumberFormat="1" applyFill="1" applyBorder="1" applyAlignment="1">
      <alignment horizontal="right" vertical="center"/>
    </xf>
    <xf numFmtId="176" fontId="0" fillId="0" borderId="6" xfId="0" applyNumberFormat="1" applyFill="1" applyBorder="1" applyAlignment="1">
      <alignment vertical="center" wrapText="1"/>
    </xf>
    <xf numFmtId="176" fontId="0" fillId="0" borderId="6" xfId="0" applyNumberFormat="1" applyFill="1" applyBorder="1" applyAlignment="1">
      <alignment horizontal="right" vertical="center" wrapText="1"/>
    </xf>
    <xf numFmtId="176" fontId="0" fillId="4" borderId="6" xfId="0" applyNumberFormat="1" applyFill="1" applyBorder="1" applyAlignment="1">
      <alignment vertical="center" wrapText="1"/>
    </xf>
    <xf numFmtId="0" fontId="0" fillId="3" borderId="6" xfId="0" applyFill="1" applyBorder="1" applyAlignment="1">
      <alignment horizontal="center" vertical="center"/>
    </xf>
    <xf numFmtId="176" fontId="0" fillId="0" borderId="6" xfId="0" applyNumberFormat="1" applyBorder="1">
      <alignment vertical="center"/>
    </xf>
    <xf numFmtId="178" fontId="0" fillId="0" borderId="6" xfId="0" applyNumberFormat="1" applyFill="1" applyBorder="1" applyAlignment="1">
      <alignment vertical="center"/>
    </xf>
    <xf numFmtId="176" fontId="0" fillId="0" borderId="6" xfId="0" applyNumberFormat="1" applyFill="1" applyBorder="1">
      <alignment vertical="center"/>
    </xf>
    <xf numFmtId="178" fontId="0" fillId="0" borderId="6" xfId="0" applyNumberFormat="1" applyBorder="1">
      <alignment vertical="center"/>
    </xf>
    <xf numFmtId="178" fontId="0" fillId="0" borderId="6" xfId="0" applyNumberFormat="1" applyFill="1" applyBorder="1">
      <alignment vertical="center"/>
    </xf>
    <xf numFmtId="0" fontId="0" fillId="5" borderId="6" xfId="0" applyFill="1" applyBorder="1" applyAlignment="1">
      <alignment horizontal="right" vertical="center"/>
    </xf>
    <xf numFmtId="0" fontId="0" fillId="6" borderId="6" xfId="0"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6" borderId="9" xfId="0" applyFill="1" applyBorder="1" applyAlignment="1">
      <alignment horizontal="distributed" vertical="center"/>
    </xf>
    <xf numFmtId="0" fontId="0" fillId="6" borderId="11" xfId="0" applyFill="1" applyBorder="1" applyAlignment="1">
      <alignment horizontal="distributed" vertical="center"/>
    </xf>
    <xf numFmtId="0" fontId="0" fillId="6" borderId="12" xfId="0" applyFill="1" applyBorder="1" applyAlignment="1">
      <alignment horizontal="distributed" vertical="center"/>
    </xf>
    <xf numFmtId="0" fontId="0" fillId="7" borderId="10" xfId="0" applyFill="1" applyBorder="1" applyAlignment="1">
      <alignment horizontal="distributed" vertical="center"/>
    </xf>
    <xf numFmtId="176" fontId="0" fillId="7" borderId="10" xfId="0" applyNumberFormat="1" applyFill="1" applyBorder="1">
      <alignment vertical="center"/>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176" fontId="0" fillId="4" borderId="11" xfId="0" applyNumberFormat="1" applyFill="1" applyBorder="1">
      <alignment vertical="center"/>
    </xf>
    <xf numFmtId="176" fontId="0" fillId="4" borderId="12" xfId="0" applyNumberFormat="1" applyFill="1" applyBorder="1">
      <alignment vertical="center"/>
    </xf>
    <xf numFmtId="176" fontId="0" fillId="7" borderId="9" xfId="0" applyNumberFormat="1" applyFill="1" applyBorder="1">
      <alignment vertical="center"/>
    </xf>
    <xf numFmtId="176" fontId="0" fillId="7" borderId="11" xfId="0" applyNumberFormat="1" applyFill="1" applyBorder="1">
      <alignment vertical="center"/>
    </xf>
    <xf numFmtId="176" fontId="0" fillId="7" borderId="12" xfId="0" applyNumberFormat="1" applyFill="1" applyBorder="1">
      <alignment vertical="center"/>
    </xf>
    <xf numFmtId="0" fontId="0" fillId="2" borderId="10" xfId="0" applyFill="1" applyBorder="1" applyAlignment="1">
      <alignment horizontal="center" vertical="center" wrapText="1"/>
    </xf>
    <xf numFmtId="0" fontId="0" fillId="3" borderId="10" xfId="0" applyFill="1" applyBorder="1" applyAlignment="1">
      <alignment vertical="center"/>
    </xf>
    <xf numFmtId="0" fontId="2" fillId="4" borderId="10" xfId="0" applyFont="1" applyFill="1" applyBorder="1" applyAlignment="1">
      <alignment horizontal="center" vertical="center" wrapText="1"/>
    </xf>
    <xf numFmtId="0" fontId="0" fillId="7" borderId="10" xfId="0" applyFill="1" applyBorder="1" applyAlignment="1">
      <alignment horizontal="center" vertical="center" wrapText="1"/>
    </xf>
    <xf numFmtId="0" fontId="0" fillId="6" borderId="10" xfId="0" applyFill="1" applyBorder="1" applyAlignment="1">
      <alignment vertical="center"/>
    </xf>
    <xf numFmtId="0" fontId="9" fillId="3" borderId="9" xfId="0" applyFont="1" applyFill="1" applyBorder="1" applyAlignment="1" applyProtection="1">
      <alignment horizontal="distributed" vertical="center"/>
      <protection locked="0"/>
    </xf>
    <xf numFmtId="0" fontId="9" fillId="3" borderId="11" xfId="0" applyFont="1" applyFill="1" applyBorder="1" applyAlignment="1" applyProtection="1">
      <alignment horizontal="distributed" vertical="center"/>
      <protection locked="0"/>
    </xf>
    <xf numFmtId="0" fontId="9" fillId="3" borderId="12" xfId="0" applyFont="1" applyFill="1" applyBorder="1" applyAlignment="1" applyProtection="1">
      <alignment horizontal="distributed" vertical="center"/>
      <protection locked="0"/>
    </xf>
    <xf numFmtId="176" fontId="0" fillId="0" borderId="8" xfId="0" applyNumberFormat="1" applyFont="1" applyBorder="1">
      <alignment vertical="center"/>
    </xf>
    <xf numFmtId="176" fontId="0" fillId="0" borderId="9" xfId="0" applyNumberFormat="1" applyFont="1" applyBorder="1">
      <alignment vertical="center"/>
    </xf>
    <xf numFmtId="176" fontId="0" fillId="4" borderId="6" xfId="0" applyNumberFormat="1" applyFont="1" applyFill="1" applyBorder="1">
      <alignment vertical="center"/>
    </xf>
    <xf numFmtId="176" fontId="0" fillId="0" borderId="7" xfId="0" applyNumberFormat="1" applyFont="1" applyFill="1" applyBorder="1">
      <alignment vertical="center"/>
    </xf>
    <xf numFmtId="176" fontId="0" fillId="0" borderId="7" xfId="0" applyNumberFormat="1" applyFont="1" applyBorder="1">
      <alignment vertical="center"/>
    </xf>
    <xf numFmtId="176" fontId="0" fillId="4" borderId="7" xfId="0" applyNumberFormat="1" applyFont="1" applyFill="1" applyBorder="1">
      <alignment vertical="center"/>
    </xf>
    <xf numFmtId="176" fontId="0" fillId="0" borderId="8" xfId="0" applyNumberFormat="1" applyFont="1" applyFill="1" applyBorder="1">
      <alignment vertical="center"/>
    </xf>
    <xf numFmtId="176" fontId="0" fillId="4" borderId="8" xfId="0" applyNumberFormat="1" applyFont="1" applyFill="1" applyBorder="1">
      <alignment vertical="center"/>
    </xf>
    <xf numFmtId="176" fontId="0" fillId="0" borderId="9" xfId="0" applyNumberFormat="1" applyFont="1" applyFill="1" applyBorder="1">
      <alignment vertical="center"/>
    </xf>
    <xf numFmtId="176" fontId="0" fillId="4" borderId="9" xfId="0" applyNumberFormat="1" applyFont="1" applyFill="1" applyBorder="1">
      <alignment vertical="center"/>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lignment vertical="center"/>
    </xf>
    <xf numFmtId="3" fontId="4" fillId="0" borderId="6" xfId="0" applyNumberFormat="1" applyFont="1" applyBorder="1">
      <alignment vertical="center"/>
    </xf>
    <xf numFmtId="0" fontId="2" fillId="0" borderId="0" xfId="1">
      <alignment vertical="center"/>
    </xf>
    <xf numFmtId="0" fontId="0" fillId="0" borderId="0" xfId="1" applyFont="1">
      <alignment vertical="center"/>
    </xf>
    <xf numFmtId="0" fontId="4" fillId="0" borderId="6" xfId="0" applyFont="1" applyFill="1" applyBorder="1" applyAlignment="1">
      <alignment horizontal="left" vertical="center" wrapText="1"/>
    </xf>
    <xf numFmtId="176" fontId="11" fillId="0" borderId="6" xfId="2" applyNumberFormat="1" applyFont="1" applyFill="1" applyBorder="1"/>
    <xf numFmtId="176" fontId="0" fillId="0" borderId="0" xfId="0" applyNumberFormat="1">
      <alignment vertic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8" borderId="0" xfId="0" applyFill="1">
      <alignment vertical="center"/>
    </xf>
    <xf numFmtId="0" fontId="0" fillId="8" borderId="6" xfId="0"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right" vertical="center"/>
    </xf>
    <xf numFmtId="0" fontId="0" fillId="8" borderId="9" xfId="0" applyFill="1" applyBorder="1" applyAlignment="1">
      <alignment horizontal="distributed" vertical="center"/>
    </xf>
    <xf numFmtId="176" fontId="0" fillId="8" borderId="9" xfId="0" applyNumberFormat="1" applyFill="1" applyBorder="1">
      <alignment vertical="center"/>
    </xf>
    <xf numFmtId="177" fontId="0" fillId="8" borderId="9" xfId="0" applyNumberFormat="1" applyFill="1" applyBorder="1">
      <alignment vertical="center"/>
    </xf>
    <xf numFmtId="0" fontId="0" fillId="8" borderId="11" xfId="0" applyFill="1" applyBorder="1" applyAlignment="1">
      <alignment horizontal="distributed" vertical="center"/>
    </xf>
    <xf numFmtId="176" fontId="0" fillId="8" borderId="11" xfId="0" applyNumberFormat="1" applyFill="1" applyBorder="1">
      <alignment vertical="center"/>
    </xf>
    <xf numFmtId="0" fontId="0" fillId="8" borderId="12" xfId="0" applyFill="1" applyBorder="1" applyAlignment="1">
      <alignment horizontal="distributed" vertical="center"/>
    </xf>
    <xf numFmtId="0" fontId="0" fillId="8" borderId="10" xfId="0" applyFill="1" applyBorder="1" applyAlignment="1">
      <alignment horizontal="distributed" vertical="center"/>
    </xf>
    <xf numFmtId="0" fontId="0" fillId="9" borderId="0" xfId="0" applyFill="1">
      <alignment vertical="center"/>
    </xf>
    <xf numFmtId="0" fontId="0" fillId="9" borderId="6" xfId="0" applyFill="1" applyBorder="1" applyAlignment="1">
      <alignment horizontal="center" vertical="center"/>
    </xf>
    <xf numFmtId="0" fontId="0" fillId="9" borderId="8" xfId="0" applyFill="1" applyBorder="1">
      <alignment vertical="center"/>
    </xf>
    <xf numFmtId="0" fontId="0" fillId="9" borderId="8" xfId="0" applyFill="1" applyBorder="1" applyAlignment="1">
      <alignment horizontal="right" vertical="center"/>
    </xf>
    <xf numFmtId="0" fontId="0" fillId="9" borderId="9" xfId="0" applyFill="1" applyBorder="1" applyAlignment="1">
      <alignment horizontal="distributed" vertical="center"/>
    </xf>
    <xf numFmtId="176" fontId="0" fillId="9" borderId="9" xfId="0" applyNumberFormat="1" applyFill="1" applyBorder="1">
      <alignment vertical="center"/>
    </xf>
    <xf numFmtId="177" fontId="0" fillId="9" borderId="9" xfId="0" applyNumberFormat="1" applyFill="1" applyBorder="1">
      <alignment vertical="center"/>
    </xf>
    <xf numFmtId="0" fontId="0" fillId="9" borderId="11" xfId="0" applyFill="1" applyBorder="1" applyAlignment="1">
      <alignment horizontal="distributed" vertical="center"/>
    </xf>
    <xf numFmtId="176" fontId="0" fillId="9" borderId="11" xfId="0" applyNumberFormat="1" applyFill="1" applyBorder="1">
      <alignment vertical="center"/>
    </xf>
    <xf numFmtId="0" fontId="0" fillId="9" borderId="12" xfId="0" applyFill="1" applyBorder="1" applyAlignment="1">
      <alignment horizontal="distributed" vertical="center"/>
    </xf>
    <xf numFmtId="0" fontId="0" fillId="9" borderId="10" xfId="0" applyFill="1" applyBorder="1" applyAlignment="1">
      <alignment horizontal="distributed" vertical="center"/>
    </xf>
    <xf numFmtId="0" fontId="13" fillId="0" borderId="0" xfId="0" applyFont="1" applyAlignment="1">
      <alignment horizontal="center" vertical="center"/>
    </xf>
    <xf numFmtId="22" fontId="0" fillId="0" borderId="0" xfId="0" applyNumberFormat="1">
      <alignment vertical="center"/>
    </xf>
    <xf numFmtId="0" fontId="0" fillId="10" borderId="0" xfId="0" applyFill="1">
      <alignment vertical="center"/>
    </xf>
    <xf numFmtId="0" fontId="15" fillId="0" borderId="0" xfId="0" applyFont="1">
      <alignment vertical="center"/>
    </xf>
    <xf numFmtId="0" fontId="16" fillId="0" borderId="17" xfId="0" applyFont="1" applyBorder="1" applyAlignment="1">
      <alignment vertical="top" wrapText="1"/>
    </xf>
    <xf numFmtId="0" fontId="16" fillId="0" borderId="21" xfId="0" applyFont="1" applyBorder="1" applyAlignment="1">
      <alignment vertical="top" wrapText="1"/>
    </xf>
    <xf numFmtId="0" fontId="17" fillId="0" borderId="19" xfId="0" applyFont="1" applyBorder="1" applyAlignment="1">
      <alignment vertical="center" wrapText="1"/>
    </xf>
    <xf numFmtId="0" fontId="17" fillId="0" borderId="20" xfId="0" applyFont="1" applyBorder="1" applyAlignment="1">
      <alignment vertical="center" wrapText="1"/>
    </xf>
    <xf numFmtId="0" fontId="16" fillId="0" borderId="22" xfId="0" applyFont="1" applyBorder="1" applyAlignment="1">
      <alignment horizontal="right" vertical="top" wrapText="1"/>
    </xf>
    <xf numFmtId="0" fontId="16" fillId="0" borderId="23" xfId="0" applyFont="1" applyBorder="1" applyAlignment="1">
      <alignment horizontal="left" vertical="top" wrapText="1" indent="1"/>
    </xf>
    <xf numFmtId="0" fontId="16" fillId="0" borderId="23" xfId="0" applyFont="1" applyBorder="1" applyAlignment="1">
      <alignment horizontal="right" vertical="top" wrapText="1"/>
    </xf>
    <xf numFmtId="0" fontId="16" fillId="0" borderId="23" xfId="0" applyFont="1" applyBorder="1" applyAlignment="1">
      <alignment horizontal="center" vertical="top" wrapText="1"/>
    </xf>
    <xf numFmtId="0" fontId="19" fillId="0" borderId="23" xfId="0" applyFont="1" applyBorder="1" applyAlignment="1">
      <alignment horizontal="right" vertical="top" wrapText="1"/>
    </xf>
    <xf numFmtId="0" fontId="16" fillId="0" borderId="22" xfId="0" applyFont="1" applyBorder="1" applyAlignment="1">
      <alignment vertical="top" wrapText="1"/>
    </xf>
    <xf numFmtId="0" fontId="17" fillId="0" borderId="22" xfId="0" applyFont="1" applyBorder="1" applyAlignment="1">
      <alignment horizontal="left" vertical="center" wrapText="1"/>
    </xf>
    <xf numFmtId="0" fontId="16" fillId="0" borderId="23" xfId="0" applyFont="1" applyBorder="1" applyAlignment="1">
      <alignment horizontal="left" vertical="top" wrapText="1"/>
    </xf>
    <xf numFmtId="0" fontId="19" fillId="0" borderId="23" xfId="0" applyFont="1" applyBorder="1" applyAlignment="1">
      <alignment horizontal="left" vertical="top" wrapText="1"/>
    </xf>
    <xf numFmtId="3" fontId="20" fillId="0" borderId="24" xfId="0" applyNumberFormat="1" applyFont="1" applyBorder="1" applyAlignment="1">
      <alignment horizontal="right" vertical="top" shrinkToFit="1"/>
    </xf>
    <xf numFmtId="3" fontId="20" fillId="0" borderId="25" xfId="0" applyNumberFormat="1" applyFont="1" applyBorder="1" applyAlignment="1">
      <alignment horizontal="right" vertical="top" shrinkToFit="1"/>
    </xf>
    <xf numFmtId="3" fontId="20" fillId="0" borderId="22" xfId="0" applyNumberFormat="1" applyFont="1" applyBorder="1" applyAlignment="1">
      <alignment horizontal="right" vertical="top" shrinkToFit="1"/>
    </xf>
    <xf numFmtId="1" fontId="20" fillId="0" borderId="25" xfId="0" applyNumberFormat="1" applyFont="1" applyBorder="1" applyAlignment="1">
      <alignment horizontal="right" vertical="top" shrinkToFit="1"/>
    </xf>
    <xf numFmtId="1" fontId="20" fillId="0" borderId="22" xfId="0" applyNumberFormat="1" applyFont="1" applyBorder="1" applyAlignment="1">
      <alignment horizontal="right" vertical="top" shrinkToFit="1"/>
    </xf>
    <xf numFmtId="0" fontId="18" fillId="0" borderId="23" xfId="0" applyFont="1" applyBorder="1" applyAlignment="1">
      <alignment horizontal="left" vertical="top" wrapText="1"/>
    </xf>
    <xf numFmtId="0" fontId="16" fillId="0" borderId="22" xfId="0" applyFont="1" applyBorder="1" applyAlignment="1">
      <alignment horizontal="left" vertical="top"/>
    </xf>
    <xf numFmtId="1" fontId="20" fillId="0" borderId="17" xfId="0" applyNumberFormat="1" applyFont="1" applyBorder="1" applyAlignment="1">
      <alignment horizontal="right" vertical="top" shrinkToFit="1"/>
    </xf>
    <xf numFmtId="3" fontId="20" fillId="0" borderId="23" xfId="0" applyNumberFormat="1" applyFont="1" applyBorder="1" applyAlignment="1">
      <alignment horizontal="right" vertical="top" shrinkToFit="1"/>
    </xf>
    <xf numFmtId="3" fontId="20" fillId="0" borderId="17" xfId="0" applyNumberFormat="1" applyFont="1" applyBorder="1" applyAlignment="1">
      <alignment horizontal="right" vertical="top" shrinkToFit="1"/>
    </xf>
    <xf numFmtId="3" fontId="20" fillId="0" borderId="26" xfId="0" applyNumberFormat="1" applyFont="1" applyBorder="1" applyAlignment="1">
      <alignment horizontal="right" vertical="top" shrinkToFit="1"/>
    </xf>
    <xf numFmtId="3" fontId="20" fillId="0" borderId="27" xfId="0" applyNumberFormat="1" applyFont="1" applyBorder="1" applyAlignment="1">
      <alignment horizontal="right" vertical="top" shrinkToFit="1"/>
    </xf>
    <xf numFmtId="1" fontId="20" fillId="0" borderId="28" xfId="0" applyNumberFormat="1" applyFont="1" applyBorder="1" applyAlignment="1">
      <alignment horizontal="right" vertical="top" shrinkToFit="1"/>
    </xf>
    <xf numFmtId="1" fontId="20" fillId="0" borderId="26" xfId="0" applyNumberFormat="1" applyFont="1" applyBorder="1" applyAlignment="1">
      <alignment horizontal="right" vertical="top" shrinkToFit="1"/>
    </xf>
    <xf numFmtId="0" fontId="17" fillId="0" borderId="27" xfId="0" applyFont="1" applyBorder="1" applyAlignment="1">
      <alignment horizontal="left" vertical="center" wrapText="1"/>
    </xf>
    <xf numFmtId="1" fontId="20" fillId="0" borderId="29" xfId="0" applyNumberFormat="1" applyFont="1" applyBorder="1" applyAlignment="1">
      <alignment horizontal="right" vertical="top" shrinkToFit="1"/>
    </xf>
    <xf numFmtId="0" fontId="18" fillId="0" borderId="30" xfId="0" applyFont="1" applyBorder="1" applyAlignment="1">
      <alignment horizontal="left" vertical="top" wrapText="1"/>
    </xf>
    <xf numFmtId="0" fontId="16" fillId="0" borderId="31" xfId="0" applyFont="1" applyBorder="1" applyAlignment="1">
      <alignment horizontal="left" vertical="top"/>
    </xf>
    <xf numFmtId="0" fontId="17" fillId="0" borderId="32" xfId="0" applyFont="1" applyBorder="1" applyAlignment="1">
      <alignment horizontal="left" vertical="center" wrapText="1"/>
    </xf>
    <xf numFmtId="1" fontId="20" fillId="0" borderId="27" xfId="0" applyNumberFormat="1" applyFont="1" applyBorder="1" applyAlignment="1">
      <alignment horizontal="right" vertical="top" shrinkToFit="1"/>
    </xf>
    <xf numFmtId="3" fontId="20" fillId="0" borderId="29" xfId="0" applyNumberFormat="1" applyFont="1" applyBorder="1" applyAlignment="1">
      <alignment horizontal="right" vertical="top" shrinkToFit="1"/>
    </xf>
    <xf numFmtId="3" fontId="20" fillId="0" borderId="28" xfId="0" applyNumberFormat="1" applyFont="1" applyBorder="1" applyAlignment="1">
      <alignment horizontal="right" vertical="top" shrinkToFit="1"/>
    </xf>
    <xf numFmtId="1" fontId="20" fillId="0" borderId="33" xfId="0" applyNumberFormat="1" applyFont="1" applyBorder="1" applyAlignment="1">
      <alignment horizontal="right" vertical="top" shrinkToFit="1"/>
    </xf>
    <xf numFmtId="1" fontId="20" fillId="0" borderId="34" xfId="0" applyNumberFormat="1" applyFont="1" applyBorder="1" applyAlignment="1">
      <alignment horizontal="right" vertical="top" shrinkToFit="1"/>
    </xf>
    <xf numFmtId="0" fontId="17" fillId="0" borderId="33" xfId="0" applyFont="1" applyBorder="1" applyAlignment="1">
      <alignment horizontal="left" vertical="center" wrapText="1"/>
    </xf>
    <xf numFmtId="1" fontId="20" fillId="0" borderId="23" xfId="0" applyNumberFormat="1" applyFont="1" applyBorder="1" applyAlignment="1">
      <alignment horizontal="right" vertical="top" shrinkToFit="1"/>
    </xf>
    <xf numFmtId="0" fontId="17" fillId="0" borderId="23" xfId="0" applyFont="1" applyBorder="1" applyAlignment="1">
      <alignment horizontal="left" vertical="center" wrapText="1"/>
    </xf>
    <xf numFmtId="0" fontId="17" fillId="0" borderId="35" xfId="0" applyFont="1" applyBorder="1" applyAlignment="1">
      <alignment horizontal="left" vertical="center" wrapText="1"/>
    </xf>
    <xf numFmtId="3" fontId="20" fillId="0" borderId="34" xfId="0" applyNumberFormat="1" applyFont="1" applyBorder="1" applyAlignment="1">
      <alignment horizontal="right" vertical="top" shrinkToFit="1"/>
    </xf>
    <xf numFmtId="0" fontId="17" fillId="0" borderId="26" xfId="0" applyFont="1" applyBorder="1" applyAlignment="1">
      <alignment horizontal="left" vertical="center" wrapText="1"/>
    </xf>
    <xf numFmtId="0" fontId="17" fillId="0" borderId="34" xfId="0" applyFont="1" applyBorder="1" applyAlignment="1">
      <alignment horizontal="left" vertical="center" wrapText="1"/>
    </xf>
    <xf numFmtId="0" fontId="17" fillId="0" borderId="33" xfId="0" applyFont="1" applyBorder="1" applyAlignment="1">
      <alignment horizontal="left" wrapText="1"/>
    </xf>
    <xf numFmtId="0" fontId="17" fillId="0" borderId="26" xfId="0" applyFont="1" applyBorder="1" applyAlignment="1">
      <alignment horizontal="left" wrapText="1"/>
    </xf>
    <xf numFmtId="0" fontId="17" fillId="0" borderId="23" xfId="0" applyFont="1" applyBorder="1" applyAlignment="1">
      <alignment horizontal="left" wrapText="1"/>
    </xf>
    <xf numFmtId="0" fontId="17" fillId="0" borderId="34" xfId="0" applyFont="1" applyBorder="1" applyAlignment="1">
      <alignment horizontal="left" wrapText="1"/>
    </xf>
    <xf numFmtId="0" fontId="17" fillId="0" borderId="35" xfId="0" applyFont="1" applyBorder="1" applyAlignment="1">
      <alignment horizontal="left" wrapText="1"/>
    </xf>
    <xf numFmtId="1" fontId="20" fillId="0" borderId="35" xfId="0" applyNumberFormat="1" applyFont="1" applyBorder="1" applyAlignment="1">
      <alignment horizontal="right" vertical="top" shrinkToFit="1"/>
    </xf>
    <xf numFmtId="3" fontId="20" fillId="0" borderId="33" xfId="0" applyNumberFormat="1" applyFont="1" applyBorder="1" applyAlignment="1">
      <alignment horizontal="right" vertical="top" shrinkToFit="1"/>
    </xf>
    <xf numFmtId="1" fontId="20" fillId="0" borderId="36" xfId="0" applyNumberFormat="1" applyFont="1" applyBorder="1" applyAlignment="1">
      <alignment horizontal="right" vertical="top" shrinkToFit="1"/>
    </xf>
    <xf numFmtId="1" fontId="20" fillId="0" borderId="37" xfId="0" applyNumberFormat="1" applyFont="1" applyBorder="1" applyAlignment="1">
      <alignment horizontal="right" vertical="top" shrinkToFit="1"/>
    </xf>
    <xf numFmtId="0" fontId="17" fillId="0" borderId="36" xfId="0" applyFont="1" applyBorder="1" applyAlignment="1">
      <alignment horizontal="left" vertical="center" wrapText="1"/>
    </xf>
    <xf numFmtId="1" fontId="20" fillId="0" borderId="38" xfId="0" applyNumberFormat="1" applyFont="1" applyBorder="1" applyAlignment="1">
      <alignment horizontal="right" vertical="top" shrinkToFi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3" fontId="20" fillId="0" borderId="38" xfId="0" applyNumberFormat="1" applyFont="1" applyBorder="1" applyAlignment="1">
      <alignment horizontal="right" vertical="top" shrinkToFit="1"/>
    </xf>
    <xf numFmtId="3" fontId="20" fillId="0" borderId="37" xfId="0" applyNumberFormat="1" applyFont="1" applyBorder="1" applyAlignment="1">
      <alignment horizontal="right" vertical="top" shrinkToFit="1"/>
    </xf>
    <xf numFmtId="0" fontId="21" fillId="0" borderId="23" xfId="0" applyFont="1" applyBorder="1" applyAlignment="1">
      <alignment horizontal="center" vertical="top" wrapText="1"/>
    </xf>
    <xf numFmtId="0" fontId="21" fillId="0" borderId="23" xfId="0" applyFont="1" applyBorder="1" applyAlignment="1">
      <alignment horizontal="left" vertical="top" wrapText="1"/>
    </xf>
    <xf numFmtId="0" fontId="21" fillId="0" borderId="23" xfId="0" applyFont="1" applyBorder="1" applyAlignment="1">
      <alignment horizontal="left" vertical="top" wrapText="1" indent="1"/>
    </xf>
    <xf numFmtId="3" fontId="22" fillId="0" borderId="30" xfId="0" applyNumberFormat="1" applyFont="1" applyBorder="1" applyAlignment="1">
      <alignment horizontal="right" vertical="top" shrinkToFit="1"/>
    </xf>
    <xf numFmtId="1" fontId="22" fillId="0" borderId="26" xfId="0" applyNumberFormat="1" applyFont="1" applyBorder="1" applyAlignment="1">
      <alignment horizontal="right" vertical="top" shrinkToFit="1"/>
    </xf>
    <xf numFmtId="3" fontId="22" fillId="0" borderId="26" xfId="0" applyNumberFormat="1" applyFont="1" applyBorder="1" applyAlignment="1">
      <alignment horizontal="right" vertical="top" shrinkToFit="1"/>
    </xf>
    <xf numFmtId="3" fontId="22" fillId="0" borderId="17" xfId="0" applyNumberFormat="1" applyFont="1" applyBorder="1" applyAlignment="1">
      <alignment horizontal="right" vertical="top" shrinkToFit="1"/>
    </xf>
    <xf numFmtId="1" fontId="22" fillId="0" borderId="27" xfId="0" applyNumberFormat="1" applyFont="1" applyBorder="1" applyAlignment="1">
      <alignment horizontal="right" vertical="top" shrinkToFit="1"/>
    </xf>
    <xf numFmtId="1" fontId="22" fillId="0" borderId="33" xfId="0" applyNumberFormat="1" applyFont="1" applyBorder="1" applyAlignment="1">
      <alignment horizontal="right" vertical="top" shrinkToFit="1"/>
    </xf>
    <xf numFmtId="3" fontId="22" fillId="0" borderId="33" xfId="0" applyNumberFormat="1" applyFont="1" applyBorder="1" applyAlignment="1">
      <alignment horizontal="right" vertical="top" shrinkToFit="1"/>
    </xf>
    <xf numFmtId="1" fontId="22" fillId="0" borderId="36" xfId="0" applyNumberFormat="1" applyFont="1" applyBorder="1" applyAlignment="1">
      <alignment horizontal="right" vertical="top" shrinkToFit="1"/>
    </xf>
    <xf numFmtId="1" fontId="22" fillId="0" borderId="17" xfId="0" applyNumberFormat="1" applyFont="1" applyBorder="1" applyAlignment="1">
      <alignment horizontal="right" vertical="top" shrinkToFit="1"/>
    </xf>
    <xf numFmtId="1" fontId="22" fillId="0" borderId="29" xfId="0" applyNumberFormat="1" applyFont="1" applyBorder="1" applyAlignment="1">
      <alignment horizontal="right" vertical="top" shrinkToFit="1"/>
    </xf>
    <xf numFmtId="0" fontId="23" fillId="0" borderId="23" xfId="0" applyFont="1" applyBorder="1" applyAlignment="1">
      <alignment horizontal="left" wrapText="1"/>
    </xf>
    <xf numFmtId="1" fontId="22" fillId="0" borderId="23" xfId="0" applyNumberFormat="1" applyFont="1" applyBorder="1" applyAlignment="1">
      <alignment horizontal="right" vertical="top" shrinkToFit="1"/>
    </xf>
    <xf numFmtId="1" fontId="22" fillId="0" borderId="38" xfId="0" applyNumberFormat="1" applyFont="1" applyBorder="1" applyAlignment="1">
      <alignment horizontal="right" vertical="top" shrinkToFit="1"/>
    </xf>
    <xf numFmtId="0" fontId="23" fillId="0" borderId="29" xfId="0" applyFont="1" applyBorder="1" applyAlignment="1">
      <alignment horizontal="left" wrapText="1"/>
    </xf>
    <xf numFmtId="0" fontId="23" fillId="0" borderId="38" xfId="0" applyFont="1" applyBorder="1" applyAlignment="1">
      <alignment horizontal="left" wrapText="1"/>
    </xf>
    <xf numFmtId="3" fontId="22" fillId="0" borderId="23" xfId="0" applyNumberFormat="1" applyFont="1" applyBorder="1" applyAlignment="1">
      <alignment horizontal="right" vertical="top" shrinkToFit="1"/>
    </xf>
    <xf numFmtId="3" fontId="22" fillId="0" borderId="29" xfId="0" applyNumberFormat="1" applyFont="1" applyBorder="1" applyAlignment="1">
      <alignment horizontal="right" vertical="top" shrinkToFit="1"/>
    </xf>
    <xf numFmtId="3" fontId="22" fillId="0" borderId="38" xfId="0" applyNumberFormat="1" applyFont="1" applyBorder="1" applyAlignment="1">
      <alignment horizontal="right" vertical="top" shrinkToFit="1"/>
    </xf>
    <xf numFmtId="0" fontId="21" fillId="0" borderId="23" xfId="0" applyFont="1" applyBorder="1" applyAlignment="1">
      <alignment horizontal="right" vertical="top" wrapText="1"/>
    </xf>
    <xf numFmtId="0" fontId="24" fillId="0" borderId="23" xfId="0" applyFont="1" applyBorder="1" applyAlignment="1">
      <alignment horizontal="left" vertical="top" wrapText="1" indent="1"/>
    </xf>
    <xf numFmtId="3" fontId="22" fillId="0" borderId="28" xfId="0" applyNumberFormat="1" applyFont="1" applyBorder="1" applyAlignment="1">
      <alignment horizontal="right" vertical="top" shrinkToFit="1"/>
    </xf>
    <xf numFmtId="3" fontId="22" fillId="0" borderId="34" xfId="0" applyNumberFormat="1" applyFont="1" applyBorder="1" applyAlignment="1">
      <alignment horizontal="right" vertical="top" shrinkToFit="1"/>
    </xf>
    <xf numFmtId="3" fontId="22" fillId="0" borderId="37" xfId="0" applyNumberFormat="1" applyFont="1" applyBorder="1" applyAlignment="1">
      <alignment horizontal="right" vertical="top" shrinkToFit="1"/>
    </xf>
    <xf numFmtId="0" fontId="16" fillId="0" borderId="22" xfId="0" applyFont="1" applyBorder="1" applyAlignment="1">
      <alignment horizontal="left" vertical="top" wrapText="1" indent="1"/>
    </xf>
    <xf numFmtId="0" fontId="16" fillId="0" borderId="22" xfId="0" applyFont="1" applyBorder="1" applyAlignment="1">
      <alignment horizontal="left" vertical="top" wrapText="1"/>
    </xf>
    <xf numFmtId="0" fontId="16" fillId="0" borderId="23" xfId="0" applyFont="1" applyBorder="1" applyAlignment="1">
      <alignment horizontal="left" vertical="top" wrapText="1" indent="2"/>
    </xf>
    <xf numFmtId="3" fontId="20" fillId="0" borderId="30" xfId="0" applyNumberFormat="1" applyFont="1" applyBorder="1" applyAlignment="1">
      <alignment horizontal="right" vertical="top" shrinkToFit="1"/>
    </xf>
    <xf numFmtId="0" fontId="17" fillId="0" borderId="17" xfId="0" applyFont="1" applyBorder="1" applyAlignment="1">
      <alignment horizontal="left" vertical="center" wrapText="1"/>
    </xf>
    <xf numFmtId="0" fontId="17" fillId="0" borderId="29" xfId="0" applyFont="1" applyBorder="1" applyAlignment="1">
      <alignment horizontal="left" vertical="center" wrapText="1"/>
    </xf>
    <xf numFmtId="3" fontId="20" fillId="0" borderId="36" xfId="0" applyNumberFormat="1" applyFont="1" applyBorder="1" applyAlignment="1">
      <alignment horizontal="right" vertical="top" shrinkToFit="1"/>
    </xf>
    <xf numFmtId="0" fontId="17" fillId="0" borderId="25" xfId="0" applyFont="1" applyBorder="1" applyAlignment="1">
      <alignment horizontal="left" vertical="center" wrapText="1"/>
    </xf>
    <xf numFmtId="0" fontId="25" fillId="0" borderId="23" xfId="0" applyFont="1" applyBorder="1" applyAlignment="1">
      <alignment horizontal="left" vertical="top" wrapText="1" indent="1"/>
    </xf>
    <xf numFmtId="0" fontId="26" fillId="0" borderId="23" xfId="0" applyFont="1" applyBorder="1" applyAlignment="1">
      <alignment horizontal="left" vertical="top" wrapText="1" indent="4"/>
    </xf>
    <xf numFmtId="0" fontId="26" fillId="0" borderId="17" xfId="0" applyFont="1" applyBorder="1" applyAlignment="1">
      <alignment horizontal="left" vertical="top" wrapText="1" indent="2"/>
    </xf>
    <xf numFmtId="0" fontId="26" fillId="0" borderId="23" xfId="0" applyFont="1" applyBorder="1" applyAlignment="1">
      <alignment horizontal="left" vertical="top" wrapText="1" indent="1"/>
    </xf>
    <xf numFmtId="0" fontId="26" fillId="0" borderId="31" xfId="0" applyFont="1" applyBorder="1" applyAlignment="1">
      <alignment horizontal="left" vertical="top" wrapText="1"/>
    </xf>
    <xf numFmtId="3" fontId="22" fillId="0" borderId="32" xfId="0" applyNumberFormat="1" applyFont="1" applyBorder="1" applyAlignment="1">
      <alignment horizontal="right" vertical="top" shrinkToFit="1"/>
    </xf>
    <xf numFmtId="179" fontId="22" fillId="0" borderId="26" xfId="0" applyNumberFormat="1" applyFont="1" applyBorder="1" applyAlignment="1">
      <alignment horizontal="right" vertical="top" shrinkToFit="1"/>
    </xf>
    <xf numFmtId="1" fontId="22" fillId="0" borderId="32" xfId="0" applyNumberFormat="1" applyFont="1" applyBorder="1" applyAlignment="1">
      <alignment horizontal="right" vertical="top" shrinkToFit="1"/>
    </xf>
    <xf numFmtId="179" fontId="22" fillId="0" borderId="30" xfId="0" applyNumberFormat="1" applyFont="1" applyBorder="1" applyAlignment="1">
      <alignment horizontal="right" vertical="top" shrinkToFit="1"/>
    </xf>
    <xf numFmtId="3" fontId="22" fillId="0" borderId="35" xfId="0" applyNumberFormat="1" applyFont="1" applyBorder="1" applyAlignment="1">
      <alignment horizontal="right" vertical="top" shrinkToFit="1"/>
    </xf>
    <xf numFmtId="0" fontId="26" fillId="0" borderId="35" xfId="0" applyFont="1" applyBorder="1" applyAlignment="1">
      <alignment horizontal="right" vertical="top" wrapText="1"/>
    </xf>
    <xf numFmtId="1" fontId="22" fillId="0" borderId="35" xfId="0" applyNumberFormat="1" applyFont="1" applyBorder="1" applyAlignment="1">
      <alignment horizontal="right" vertical="top" shrinkToFit="1"/>
    </xf>
    <xf numFmtId="3" fontId="22" fillId="0" borderId="39" xfId="0" applyNumberFormat="1" applyFont="1" applyBorder="1" applyAlignment="1">
      <alignment horizontal="right" vertical="top" shrinkToFit="1"/>
    </xf>
    <xf numFmtId="0" fontId="26" fillId="0" borderId="39" xfId="0" applyFont="1" applyBorder="1" applyAlignment="1">
      <alignment horizontal="right" vertical="top" wrapText="1"/>
    </xf>
    <xf numFmtId="0" fontId="17" fillId="0" borderId="0" xfId="0" applyFont="1" applyAlignment="1">
      <alignment horizontal="left" wrapText="1"/>
    </xf>
    <xf numFmtId="0" fontId="26" fillId="0" borderId="23" xfId="0" applyFont="1" applyBorder="1" applyAlignment="1">
      <alignment horizontal="center" vertical="top" wrapText="1"/>
    </xf>
    <xf numFmtId="9" fontId="22" fillId="0" borderId="23" xfId="0" applyNumberFormat="1" applyFont="1" applyBorder="1" applyAlignment="1">
      <alignment horizontal="right" vertical="top" shrinkToFit="1"/>
    </xf>
    <xf numFmtId="0" fontId="26" fillId="0" borderId="23" xfId="0" applyFont="1" applyBorder="1" applyAlignment="1">
      <alignment horizontal="right" vertical="top" wrapText="1"/>
    </xf>
    <xf numFmtId="179" fontId="22" fillId="0" borderId="23" xfId="0" applyNumberFormat="1" applyFont="1" applyBorder="1" applyAlignment="1">
      <alignment horizontal="right" vertical="top" shrinkToFit="1"/>
    </xf>
    <xf numFmtId="0" fontId="27" fillId="0" borderId="22" xfId="0" applyFont="1" applyBorder="1" applyAlignment="1">
      <alignment horizontal="left" vertical="top" wrapText="1" indent="4"/>
    </xf>
    <xf numFmtId="0" fontId="27" fillId="0" borderId="25" xfId="0" applyFont="1" applyBorder="1" applyAlignment="1">
      <alignment horizontal="left" vertical="top" wrapText="1" indent="2"/>
    </xf>
    <xf numFmtId="0" fontId="27" fillId="0" borderId="22" xfId="0" applyFont="1" applyBorder="1" applyAlignment="1">
      <alignment horizontal="left" vertical="top" wrapText="1" indent="1"/>
    </xf>
    <xf numFmtId="0" fontId="27" fillId="0" borderId="31" xfId="0" applyFont="1" applyBorder="1" applyAlignment="1">
      <alignment horizontal="left" vertical="top" wrapText="1"/>
    </xf>
    <xf numFmtId="1" fontId="28" fillId="0" borderId="32" xfId="0" applyNumberFormat="1" applyFont="1" applyBorder="1" applyAlignment="1">
      <alignment horizontal="right" vertical="top" shrinkToFit="1"/>
    </xf>
    <xf numFmtId="179" fontId="28" fillId="0" borderId="30" xfId="0" applyNumberFormat="1" applyFont="1" applyBorder="1" applyAlignment="1">
      <alignment horizontal="right" vertical="top" shrinkToFit="1"/>
    </xf>
    <xf numFmtId="1" fontId="28" fillId="0" borderId="35" xfId="0" applyNumberFormat="1" applyFont="1" applyBorder="1" applyAlignment="1">
      <alignment horizontal="right" vertical="top" shrinkToFit="1"/>
    </xf>
    <xf numFmtId="1" fontId="28" fillId="0" borderId="39" xfId="0" applyNumberFormat="1" applyFont="1" applyBorder="1" applyAlignment="1">
      <alignment horizontal="right" vertical="top" shrinkToFit="1"/>
    </xf>
    <xf numFmtId="0" fontId="27" fillId="0" borderId="23" xfId="0" applyFont="1" applyBorder="1" applyAlignment="1">
      <alignment horizontal="center" vertical="top" wrapText="1"/>
    </xf>
    <xf numFmtId="3" fontId="28" fillId="0" borderId="23" xfId="0" applyNumberFormat="1" applyFont="1" applyBorder="1" applyAlignment="1">
      <alignment horizontal="right" vertical="top" shrinkToFit="1"/>
    </xf>
    <xf numFmtId="9" fontId="28" fillId="0" borderId="23" xfId="0" applyNumberFormat="1" applyFont="1" applyBorder="1" applyAlignment="1">
      <alignment horizontal="right" vertical="top" shrinkToFit="1"/>
    </xf>
    <xf numFmtId="0" fontId="27" fillId="0" borderId="23" xfId="0" applyFont="1" applyBorder="1" applyAlignment="1">
      <alignment horizontal="left" vertical="top" wrapText="1" indent="4"/>
    </xf>
    <xf numFmtId="0" fontId="27" fillId="0" borderId="17" xfId="0" applyFont="1" applyBorder="1" applyAlignment="1">
      <alignment horizontal="left" vertical="top" wrapText="1" indent="2"/>
    </xf>
    <xf numFmtId="0" fontId="27" fillId="0" borderId="23" xfId="0" applyFont="1" applyBorder="1" applyAlignment="1">
      <alignment horizontal="left" vertical="top" wrapText="1" indent="1"/>
    </xf>
    <xf numFmtId="1" fontId="28" fillId="0" borderId="23" xfId="0" applyNumberFormat="1" applyFont="1" applyBorder="1" applyAlignment="1">
      <alignment horizontal="right" vertical="top" shrinkToFit="1"/>
    </xf>
    <xf numFmtId="0" fontId="29" fillId="0" borderId="23" xfId="0" applyFont="1" applyBorder="1" applyAlignment="1">
      <alignment horizontal="center" vertical="top" wrapText="1"/>
    </xf>
    <xf numFmtId="0" fontId="29" fillId="0" borderId="23" xfId="0" applyFont="1" applyBorder="1" applyAlignment="1">
      <alignment horizontal="left" vertical="top" wrapText="1" indent="2"/>
    </xf>
    <xf numFmtId="0" fontId="29" fillId="0" borderId="23" xfId="0" applyFont="1" applyBorder="1" applyAlignment="1">
      <alignment horizontal="left" vertical="top" wrapText="1" indent="1"/>
    </xf>
    <xf numFmtId="1" fontId="30" fillId="0" borderId="23" xfId="0" applyNumberFormat="1" applyFont="1" applyBorder="1" applyAlignment="1">
      <alignment horizontal="right" vertical="top" shrinkToFit="1"/>
    </xf>
    <xf numFmtId="0" fontId="29" fillId="0" borderId="23" xfId="0" applyFont="1" applyBorder="1" applyAlignment="1">
      <alignment horizontal="right" vertical="top" wrapText="1"/>
    </xf>
    <xf numFmtId="0" fontId="31" fillId="0" borderId="17" xfId="0" applyFont="1" applyBorder="1" applyAlignment="1">
      <alignment horizontal="left" vertical="top" wrapText="1" indent="1"/>
    </xf>
    <xf numFmtId="0" fontId="31" fillId="0" borderId="23" xfId="0" applyFont="1" applyBorder="1" applyAlignment="1">
      <alignment horizontal="left" vertical="top" wrapText="1" indent="1"/>
    </xf>
    <xf numFmtId="0" fontId="31" fillId="0" borderId="31" xfId="0" applyFont="1" applyBorder="1" applyAlignment="1">
      <alignment horizontal="left" vertical="top" wrapText="1"/>
    </xf>
    <xf numFmtId="179" fontId="20" fillId="0" borderId="30" xfId="0" applyNumberFormat="1" applyFont="1" applyBorder="1" applyAlignment="1">
      <alignment horizontal="right" vertical="top" shrinkToFit="1"/>
    </xf>
    <xf numFmtId="0" fontId="31" fillId="0" borderId="23" xfId="0" applyFont="1" applyBorder="1" applyAlignment="1">
      <alignment horizontal="right" vertical="top" wrapText="1"/>
    </xf>
    <xf numFmtId="3" fontId="31" fillId="0" borderId="34" xfId="0" applyNumberFormat="1" applyFont="1" applyBorder="1" applyAlignment="1">
      <alignment horizontal="right" vertical="top" wrapText="1"/>
    </xf>
    <xf numFmtId="0" fontId="31" fillId="0" borderId="23" xfId="0" applyFont="1" applyBorder="1" applyAlignment="1">
      <alignment horizontal="left" vertical="top" wrapText="1" indent="2"/>
    </xf>
    <xf numFmtId="3" fontId="20" fillId="0" borderId="32" xfId="0" applyNumberFormat="1" applyFont="1" applyBorder="1" applyAlignment="1">
      <alignment horizontal="right" vertical="top" shrinkToFit="1"/>
    </xf>
    <xf numFmtId="179" fontId="20" fillId="0" borderId="26" xfId="0" applyNumberFormat="1" applyFont="1" applyBorder="1" applyAlignment="1">
      <alignment horizontal="right" vertical="top" shrinkToFit="1"/>
    </xf>
    <xf numFmtId="1" fontId="20" fillId="0" borderId="32" xfId="0" applyNumberFormat="1" applyFont="1" applyBorder="1" applyAlignment="1">
      <alignment horizontal="right" vertical="top" shrinkToFit="1"/>
    </xf>
    <xf numFmtId="3" fontId="20" fillId="0" borderId="35" xfId="0" applyNumberFormat="1" applyFont="1" applyBorder="1" applyAlignment="1">
      <alignment horizontal="right" vertical="top" shrinkToFit="1"/>
    </xf>
    <xf numFmtId="0" fontId="31" fillId="0" borderId="35" xfId="0" applyFont="1" applyBorder="1" applyAlignment="1">
      <alignment horizontal="right" vertical="top" wrapText="1"/>
    </xf>
    <xf numFmtId="3" fontId="20" fillId="0" borderId="39" xfId="0" applyNumberFormat="1" applyFont="1" applyBorder="1" applyAlignment="1">
      <alignment horizontal="right" vertical="top" shrinkToFit="1"/>
    </xf>
    <xf numFmtId="0" fontId="31" fillId="0" borderId="39" xfId="0" applyFont="1" applyBorder="1" applyAlignment="1">
      <alignment horizontal="right" vertical="top" wrapText="1"/>
    </xf>
    <xf numFmtId="0" fontId="31" fillId="0" borderId="23" xfId="0" applyFont="1" applyBorder="1" applyAlignment="1">
      <alignment horizontal="left" vertical="top" wrapText="1"/>
    </xf>
    <xf numFmtId="9" fontId="20" fillId="0" borderId="23" xfId="0" applyNumberFormat="1" applyFont="1" applyBorder="1" applyAlignment="1">
      <alignment horizontal="right" vertical="top" shrinkToFit="1"/>
    </xf>
    <xf numFmtId="179" fontId="20" fillId="0" borderId="23" xfId="0" applyNumberFormat="1" applyFont="1" applyBorder="1" applyAlignment="1">
      <alignment horizontal="right" vertical="top" shrinkToFit="1"/>
    </xf>
    <xf numFmtId="3" fontId="20" fillId="0" borderId="6" xfId="0" applyNumberFormat="1" applyFont="1" applyBorder="1" applyAlignment="1">
      <alignment horizontal="right" vertical="top" shrinkToFit="1"/>
    </xf>
    <xf numFmtId="1" fontId="20" fillId="0" borderId="6" xfId="0" applyNumberFormat="1" applyFont="1" applyBorder="1" applyAlignment="1">
      <alignment horizontal="right" vertical="top" shrinkToFit="1"/>
    </xf>
    <xf numFmtId="0" fontId="17" fillId="0" borderId="6" xfId="0" applyFont="1" applyBorder="1" applyAlignment="1">
      <alignment horizontal="left" vertical="center" wrapText="1"/>
    </xf>
    <xf numFmtId="0" fontId="17" fillId="0" borderId="6" xfId="0" applyFont="1" applyBorder="1" applyAlignment="1">
      <alignment horizontal="left" wrapText="1"/>
    </xf>
    <xf numFmtId="3" fontId="0" fillId="0" borderId="0" xfId="0" applyNumberFormat="1">
      <alignment vertical="center"/>
    </xf>
    <xf numFmtId="3" fontId="15" fillId="0" borderId="0" xfId="0" applyNumberFormat="1" applyFont="1">
      <alignment vertical="center"/>
    </xf>
    <xf numFmtId="0" fontId="0" fillId="0" borderId="6" xfId="0" applyBorder="1">
      <alignment vertical="center"/>
    </xf>
    <xf numFmtId="0" fontId="16" fillId="11" borderId="23" xfId="0" applyFont="1" applyFill="1" applyBorder="1" applyAlignment="1">
      <alignment horizontal="left" vertical="top" wrapText="1"/>
    </xf>
    <xf numFmtId="0" fontId="16" fillId="11" borderId="23" xfId="0" applyFont="1" applyFill="1" applyBorder="1" applyAlignment="1">
      <alignment horizontal="left" vertical="top" wrapText="1" indent="1"/>
    </xf>
    <xf numFmtId="3" fontId="20" fillId="11" borderId="22" xfId="0" applyNumberFormat="1" applyFont="1" applyFill="1" applyBorder="1" applyAlignment="1">
      <alignment horizontal="right" vertical="top" shrinkToFit="1"/>
    </xf>
    <xf numFmtId="3" fontId="20" fillId="11" borderId="29" xfId="0" applyNumberFormat="1" applyFont="1" applyFill="1" applyBorder="1" applyAlignment="1">
      <alignment horizontal="right" vertical="top" shrinkToFit="1"/>
    </xf>
    <xf numFmtId="3" fontId="20" fillId="11" borderId="23" xfId="0" applyNumberFormat="1" applyFont="1" applyFill="1" applyBorder="1" applyAlignment="1">
      <alignment horizontal="right" vertical="top" shrinkToFit="1"/>
    </xf>
    <xf numFmtId="3" fontId="20" fillId="11" borderId="38" xfId="0" applyNumberFormat="1" applyFont="1" applyFill="1" applyBorder="1" applyAlignment="1">
      <alignment horizontal="right" vertical="top" shrinkToFit="1"/>
    </xf>
    <xf numFmtId="3" fontId="20" fillId="11" borderId="26" xfId="0" applyNumberFormat="1" applyFont="1" applyFill="1" applyBorder="1" applyAlignment="1">
      <alignment horizontal="right" vertical="top" shrinkToFit="1"/>
    </xf>
    <xf numFmtId="3" fontId="22" fillId="11" borderId="28" xfId="0" applyNumberFormat="1" applyFont="1" applyFill="1" applyBorder="1" applyAlignment="1">
      <alignment horizontal="right" vertical="top" shrinkToFit="1"/>
    </xf>
    <xf numFmtId="3" fontId="22" fillId="11" borderId="34" xfId="0" applyNumberFormat="1" applyFont="1" applyFill="1" applyBorder="1" applyAlignment="1">
      <alignment horizontal="right" vertical="top" shrinkToFit="1"/>
    </xf>
    <xf numFmtId="3" fontId="22" fillId="11" borderId="37" xfId="0" applyNumberFormat="1" applyFont="1" applyFill="1" applyBorder="1" applyAlignment="1">
      <alignment horizontal="right" vertical="top" shrinkToFit="1"/>
    </xf>
    <xf numFmtId="3" fontId="20" fillId="11" borderId="28" xfId="0" applyNumberFormat="1" applyFont="1" applyFill="1" applyBorder="1" applyAlignment="1">
      <alignment horizontal="right" vertical="top" shrinkToFit="1"/>
    </xf>
    <xf numFmtId="3" fontId="20" fillId="11" borderId="34" xfId="0" applyNumberFormat="1" applyFont="1" applyFill="1" applyBorder="1" applyAlignment="1">
      <alignment horizontal="right" vertical="top" shrinkToFit="1"/>
    </xf>
    <xf numFmtId="3" fontId="20" fillId="11" borderId="37" xfId="0" applyNumberFormat="1" applyFont="1" applyFill="1" applyBorder="1" applyAlignment="1">
      <alignment horizontal="right" vertical="top" shrinkToFit="1"/>
    </xf>
    <xf numFmtId="1" fontId="28" fillId="0" borderId="28" xfId="0" applyNumberFormat="1" applyFont="1" applyBorder="1" applyAlignment="1">
      <alignment horizontal="right" vertical="top" shrinkToFit="1"/>
    </xf>
    <xf numFmtId="0" fontId="27" fillId="0" borderId="37" xfId="0" applyFont="1" applyBorder="1" applyAlignment="1">
      <alignment horizontal="right" vertical="top" wrapText="1"/>
    </xf>
    <xf numFmtId="3" fontId="20" fillId="11" borderId="32" xfId="0" applyNumberFormat="1" applyFont="1" applyFill="1" applyBorder="1" applyAlignment="1">
      <alignment horizontal="right" vertical="top" shrinkToFit="1"/>
    </xf>
    <xf numFmtId="3" fontId="20" fillId="11" borderId="35" xfId="0" applyNumberFormat="1" applyFont="1" applyFill="1" applyBorder="1" applyAlignment="1">
      <alignment horizontal="right" vertical="top" shrinkToFit="1"/>
    </xf>
    <xf numFmtId="1" fontId="20" fillId="11" borderId="35" xfId="0" applyNumberFormat="1" applyFont="1" applyFill="1" applyBorder="1" applyAlignment="1">
      <alignment horizontal="right" vertical="top" shrinkToFit="1"/>
    </xf>
    <xf numFmtId="3" fontId="20" fillId="11" borderId="39" xfId="0" applyNumberFormat="1" applyFont="1" applyFill="1" applyBorder="1" applyAlignment="1">
      <alignment horizontal="right" vertical="top" shrinkToFit="1"/>
    </xf>
    <xf numFmtId="3" fontId="20" fillId="11" borderId="27" xfId="0" applyNumberFormat="1" applyFont="1" applyFill="1" applyBorder="1" applyAlignment="1">
      <alignment horizontal="right" vertical="top" shrinkToFit="1"/>
    </xf>
    <xf numFmtId="3" fontId="20" fillId="11" borderId="33" xfId="0" applyNumberFormat="1" applyFont="1" applyFill="1" applyBorder="1" applyAlignment="1">
      <alignment horizontal="right" vertical="top" shrinkToFit="1"/>
    </xf>
    <xf numFmtId="3" fontId="20" fillId="11" borderId="36" xfId="0" applyNumberFormat="1" applyFont="1" applyFill="1" applyBorder="1" applyAlignment="1">
      <alignment horizontal="right" vertical="top" shrinkToFit="1"/>
    </xf>
    <xf numFmtId="3" fontId="28" fillId="11" borderId="36" xfId="0" applyNumberFormat="1" applyFont="1" applyFill="1" applyBorder="1" applyAlignment="1">
      <alignment horizontal="right" vertical="top" shrinkToFit="1"/>
    </xf>
    <xf numFmtId="3" fontId="28" fillId="11" borderId="27" xfId="0" applyNumberFormat="1" applyFont="1" applyFill="1" applyBorder="1" applyAlignment="1">
      <alignment horizontal="right" vertical="top" shrinkToFit="1"/>
    </xf>
    <xf numFmtId="3" fontId="15" fillId="11" borderId="0" xfId="0" applyNumberFormat="1" applyFont="1" applyFill="1">
      <alignment vertical="center"/>
    </xf>
    <xf numFmtId="0" fontId="4" fillId="0" borderId="6" xfId="0" applyFont="1" applyFill="1" applyBorder="1">
      <alignment vertical="center"/>
    </xf>
    <xf numFmtId="3" fontId="4" fillId="0" borderId="6" xfId="0" applyNumberFormat="1" applyFont="1" applyFill="1" applyBorder="1">
      <alignment vertical="center"/>
    </xf>
    <xf numFmtId="3" fontId="4" fillId="0" borderId="6" xfId="0" applyNumberFormat="1" applyFont="1" applyFill="1" applyBorder="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18" fillId="0" borderId="17" xfId="0" applyFont="1" applyBorder="1" applyAlignment="1">
      <alignment horizontal="left" vertical="top" wrapText="1" indent="1"/>
    </xf>
    <xf numFmtId="0" fontId="18" fillId="0" borderId="22" xfId="0" applyFont="1" applyBorder="1" applyAlignment="1">
      <alignment horizontal="left" vertical="top" wrapText="1" inden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6" fillId="0" borderId="17" xfId="0" applyFont="1" applyBorder="1" applyAlignment="1">
      <alignment horizontal="left" vertical="top" wrapText="1" indent="1"/>
    </xf>
    <xf numFmtId="0" fontId="16" fillId="0" borderId="22" xfId="0" applyFont="1" applyBorder="1" applyAlignment="1">
      <alignment horizontal="left" vertical="top" wrapText="1" indent="1"/>
    </xf>
    <xf numFmtId="0" fontId="16" fillId="0" borderId="17" xfId="0" applyFont="1" applyBorder="1" applyAlignment="1">
      <alignment horizontal="left" vertical="top" wrapText="1"/>
    </xf>
    <xf numFmtId="0" fontId="16" fillId="0" borderId="22" xfId="0" applyFont="1" applyBorder="1" applyAlignment="1">
      <alignment horizontal="left" vertical="top"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0" fillId="2" borderId="7" xfId="0" applyFill="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2" borderId="6" xfId="0" applyFill="1" applyBorder="1" applyAlignment="1">
      <alignment horizontal="center" vertical="center"/>
    </xf>
    <xf numFmtId="0" fontId="16" fillId="0" borderId="31" xfId="0" applyFont="1" applyBorder="1" applyAlignment="1">
      <alignment horizontal="center" vertical="top" wrapText="1"/>
    </xf>
    <xf numFmtId="0" fontId="16" fillId="0" borderId="26" xfId="0" applyFont="1" applyBorder="1" applyAlignment="1">
      <alignment horizontal="center" vertical="top" wrapText="1"/>
    </xf>
    <xf numFmtId="0" fontId="16" fillId="0" borderId="30" xfId="0" applyFont="1" applyBorder="1" applyAlignment="1">
      <alignment horizontal="center" vertical="top" wrapText="1"/>
    </xf>
    <xf numFmtId="0" fontId="16" fillId="0" borderId="18" xfId="0" applyFont="1" applyBorder="1" applyAlignment="1">
      <alignment horizontal="left" vertical="top" wrapText="1" indent="4"/>
    </xf>
    <xf numFmtId="0" fontId="16" fillId="0" borderId="19" xfId="0" applyFont="1" applyBorder="1" applyAlignment="1">
      <alignment horizontal="left" vertical="top" wrapText="1" indent="4"/>
    </xf>
    <xf numFmtId="0" fontId="16" fillId="0" borderId="20" xfId="0" applyFont="1" applyBorder="1" applyAlignment="1">
      <alignment horizontal="left" vertical="top" wrapText="1" indent="4"/>
    </xf>
    <xf numFmtId="0" fontId="16" fillId="0" borderId="25" xfId="0" applyFont="1" applyBorder="1" applyAlignment="1">
      <alignment horizontal="left" wrapText="1"/>
    </xf>
    <xf numFmtId="0" fontId="16" fillId="0" borderId="22" xfId="0" applyFont="1" applyBorder="1" applyAlignment="1">
      <alignment horizontal="left" wrapText="1"/>
    </xf>
    <xf numFmtId="0" fontId="16" fillId="0" borderId="25" xfId="0" applyFont="1" applyBorder="1" applyAlignment="1">
      <alignment horizontal="left" vertical="top" wrapText="1"/>
    </xf>
    <xf numFmtId="0" fontId="16" fillId="0" borderId="43" xfId="0" applyFont="1" applyBorder="1" applyAlignment="1">
      <alignment horizontal="center" vertical="top" wrapText="1"/>
    </xf>
    <xf numFmtId="0" fontId="16" fillId="0" borderId="24" xfId="0" applyFont="1" applyBorder="1" applyAlignment="1">
      <alignment horizontal="center" vertical="top" wrapText="1"/>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2" borderId="7" xfId="0" applyFill="1" applyBorder="1" applyAlignment="1">
      <alignment horizontal="center" vertical="center" wrapText="1"/>
    </xf>
    <xf numFmtId="0" fontId="0" fillId="0" borderId="10" xfId="0" applyBorder="1" applyAlignment="1">
      <alignment horizontal="center" vertical="center" wrapText="1"/>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25" xfId="0" applyFont="1" applyBorder="1" applyAlignment="1">
      <alignment vertical="top" wrapText="1"/>
    </xf>
    <xf numFmtId="0" fontId="26" fillId="0" borderId="22" xfId="0" applyFont="1" applyBorder="1" applyAlignment="1">
      <alignment vertical="top" wrapText="1"/>
    </xf>
    <xf numFmtId="0" fontId="26" fillId="0" borderId="40" xfId="0" applyFont="1" applyBorder="1" applyAlignment="1">
      <alignment horizontal="left" vertical="top" wrapText="1" indent="4"/>
    </xf>
    <xf numFmtId="0" fontId="26" fillId="0" borderId="0" xfId="0" applyFont="1" applyBorder="1" applyAlignment="1">
      <alignment horizontal="left" vertical="top" wrapText="1" indent="4"/>
    </xf>
    <xf numFmtId="0" fontId="26" fillId="0" borderId="41" xfId="0" applyFont="1" applyBorder="1" applyAlignment="1">
      <alignment horizontal="left" vertical="top" wrapText="1" indent="4"/>
    </xf>
    <xf numFmtId="0" fontId="17" fillId="0" borderId="42" xfId="0" applyFont="1" applyBorder="1" applyAlignment="1">
      <alignment horizontal="left" vertical="center" wrapText="1"/>
    </xf>
    <xf numFmtId="0" fontId="17" fillId="0" borderId="24" xfId="0" applyFont="1" applyBorder="1" applyAlignment="1">
      <alignment horizontal="left" vertical="center" wrapText="1"/>
    </xf>
    <xf numFmtId="0" fontId="26" fillId="0" borderId="31" xfId="0" applyFont="1" applyBorder="1" applyAlignment="1">
      <alignment horizontal="left" vertical="top" wrapText="1" indent="3"/>
    </xf>
    <xf numFmtId="0" fontId="26" fillId="0" borderId="30" xfId="0" applyFont="1" applyBorder="1" applyAlignment="1">
      <alignment horizontal="left" vertical="top" wrapText="1" indent="3"/>
    </xf>
    <xf numFmtId="176" fontId="0" fillId="4" borderId="2" xfId="0" applyNumberFormat="1" applyFill="1" applyBorder="1" applyAlignment="1">
      <alignment horizontal="center" vertical="center"/>
    </xf>
    <xf numFmtId="176" fontId="0" fillId="4" borderId="3" xfId="0" applyNumberFormat="1" applyFill="1" applyBorder="1" applyAlignment="1">
      <alignment horizontal="center" vertical="center"/>
    </xf>
    <xf numFmtId="0" fontId="27" fillId="0" borderId="31" xfId="0" applyFont="1" applyBorder="1" applyAlignment="1">
      <alignment horizontal="center" vertical="top" wrapText="1"/>
    </xf>
    <xf numFmtId="0" fontId="27" fillId="0" borderId="20" xfId="0" applyFont="1" applyBorder="1" applyAlignment="1">
      <alignment horizontal="center" vertical="top" wrapText="1"/>
    </xf>
    <xf numFmtId="0" fontId="0" fillId="3" borderId="6" xfId="0" applyFill="1" applyBorder="1" applyAlignment="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2" fillId="0" borderId="0" xfId="0" applyFont="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176" fontId="0" fillId="8" borderId="2" xfId="0" applyNumberFormat="1" applyFill="1" applyBorder="1" applyAlignment="1">
      <alignment horizontal="center" vertical="center"/>
    </xf>
    <xf numFmtId="176" fontId="0" fillId="8" borderId="3" xfId="0" applyNumberFormat="1"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176" fontId="0" fillId="9" borderId="2" xfId="0" applyNumberFormat="1" applyFill="1" applyBorder="1" applyAlignment="1">
      <alignment horizontal="center" vertical="center"/>
    </xf>
    <xf numFmtId="176" fontId="0" fillId="9" borderId="3" xfId="0" applyNumberFormat="1" applyFill="1" applyBorder="1" applyAlignment="1">
      <alignment horizontal="center"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vertical="center"/>
    </xf>
    <xf numFmtId="0" fontId="4" fillId="0" borderId="9" xfId="0" applyFont="1" applyBorder="1" applyAlignment="1">
      <alignment horizontal="distributed" vertical="center"/>
    </xf>
    <xf numFmtId="176" fontId="4" fillId="0" borderId="9" xfId="0" applyNumberFormat="1" applyFont="1" applyBorder="1">
      <alignment vertical="center"/>
    </xf>
    <xf numFmtId="177" fontId="4" fillId="0" borderId="9" xfId="0" applyNumberFormat="1" applyFont="1" applyBorder="1">
      <alignment vertical="center"/>
    </xf>
    <xf numFmtId="0" fontId="4" fillId="0" borderId="11" xfId="0" applyFont="1" applyBorder="1" applyAlignment="1">
      <alignment horizontal="distributed" vertical="center"/>
    </xf>
    <xf numFmtId="176" fontId="4" fillId="0" borderId="11" xfId="0" applyNumberFormat="1" applyFont="1" applyBorder="1">
      <alignment vertical="center"/>
    </xf>
    <xf numFmtId="0" fontId="4" fillId="0" borderId="12" xfId="0" applyFont="1" applyBorder="1" applyAlignment="1">
      <alignment horizontal="distributed" vertical="center"/>
    </xf>
    <xf numFmtId="176" fontId="4" fillId="0" borderId="12" xfId="0" applyNumberFormat="1" applyFont="1" applyBorder="1">
      <alignment vertical="center"/>
    </xf>
    <xf numFmtId="0" fontId="4" fillId="12" borderId="6" xfId="0" applyFont="1" applyFill="1" applyBorder="1">
      <alignment vertical="center"/>
    </xf>
    <xf numFmtId="0" fontId="4" fillId="12" borderId="1"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7" xfId="0" applyFont="1" applyFill="1" applyBorder="1" applyAlignment="1">
      <alignment horizontal="center" vertical="center"/>
    </xf>
    <xf numFmtId="0" fontId="4" fillId="12" borderId="10" xfId="0" applyFont="1" applyFill="1" applyBorder="1">
      <alignment vertical="center"/>
    </xf>
    <xf numFmtId="0" fontId="4" fillId="12" borderId="10" xfId="0" applyFont="1" applyFill="1" applyBorder="1" applyAlignment="1">
      <alignment horizontal="right" vertical="center"/>
    </xf>
    <xf numFmtId="0" fontId="4" fillId="13" borderId="9" xfId="0" applyFont="1" applyFill="1" applyBorder="1" applyAlignment="1">
      <alignment horizontal="center" vertical="center"/>
    </xf>
    <xf numFmtId="0" fontId="4" fillId="13" borderId="11" xfId="0" applyFont="1" applyFill="1" applyBorder="1" applyAlignment="1">
      <alignment horizontal="center" vertical="center"/>
    </xf>
    <xf numFmtId="0" fontId="4" fillId="13" borderId="12" xfId="0" applyFont="1" applyFill="1" applyBorder="1" applyAlignment="1">
      <alignment horizontal="center" vertical="center"/>
    </xf>
    <xf numFmtId="0" fontId="4" fillId="14" borderId="10" xfId="0" applyFont="1" applyFill="1" applyBorder="1">
      <alignment vertical="center"/>
    </xf>
    <xf numFmtId="0" fontId="4" fillId="14" borderId="10" xfId="0" applyFont="1" applyFill="1" applyBorder="1" applyAlignment="1">
      <alignment horizontal="distributed" vertical="center"/>
    </xf>
    <xf numFmtId="176" fontId="4" fillId="14" borderId="2" xfId="0" applyNumberFormat="1" applyFont="1" applyFill="1" applyBorder="1" applyAlignment="1">
      <alignment horizontal="center" vertical="center"/>
    </xf>
    <xf numFmtId="176" fontId="4" fillId="14" borderId="3" xfId="0" applyNumberFormat="1" applyFont="1" applyFill="1" applyBorder="1" applyAlignment="1">
      <alignment horizontal="center" vertical="center"/>
    </xf>
    <xf numFmtId="0" fontId="4" fillId="0" borderId="0" xfId="0" applyFont="1" applyAlignment="1">
      <alignment vertical="center"/>
    </xf>
  </cellXfs>
  <cellStyles count="4">
    <cellStyle name="標準" xfId="0" builtinId="0"/>
    <cellStyle name="標準 2" xfId="1" xr:uid="{00000000-0005-0000-0000-000001000000}"/>
    <cellStyle name="標準 3" xfId="3" xr:uid="{00000000-0005-0000-0000-000002000000}"/>
    <cellStyle name="標準_qryＫＯＫＵＤＯＡ出力" xfId="2" xr:uid="{00000000-0005-0000-0000-000003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4"/>
        </patternFill>
      </fill>
    </dxf>
    <dxf>
      <fill>
        <patternFill>
          <bgColor indexed="10"/>
        </patternFill>
      </fill>
    </dxf>
    <dxf>
      <fill>
        <patternFill>
          <bgColor indexed="14"/>
        </patternFill>
      </fill>
    </dxf>
    <dxf>
      <font>
        <condense val="0"/>
        <extend val="0"/>
        <color auto="1"/>
      </font>
      <fill>
        <patternFill>
          <bgColor indexed="10"/>
        </patternFill>
      </fill>
    </dxf>
    <dxf>
      <fill>
        <patternFill>
          <bgColor indexed="14"/>
        </patternFill>
      </fill>
    </dxf>
    <dxf>
      <fill>
        <patternFill>
          <bgColor indexed="10"/>
        </patternFill>
      </fill>
    </dxf>
    <dxf>
      <fill>
        <patternFill>
          <bgColor indexed="10"/>
        </patternFill>
      </fill>
    </dxf>
    <dxf>
      <font>
        <condense val="0"/>
        <extend val="0"/>
        <color auto="1"/>
      </font>
      <fill>
        <patternFill>
          <bgColor indexed="10"/>
        </patternFill>
      </fill>
    </dxf>
    <dxf>
      <font>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579120</xdr:colOff>
      <xdr:row>1</xdr:row>
      <xdr:rowOff>121919</xdr:rowOff>
    </xdr:from>
    <xdr:ext cx="4331389" cy="998094"/>
    <xdr:sp macro="" textlink="">
      <xdr:nvSpPr>
        <xdr:cNvPr id="2" name="テキスト ボックス 1">
          <a:extLst>
            <a:ext uri="{FF2B5EF4-FFF2-40B4-BE49-F238E27FC236}">
              <a16:creationId xmlns:a16="http://schemas.microsoft.com/office/drawing/2014/main" id="{7B112C7D-ABDF-45EE-B68E-4C9D16A5300A}"/>
            </a:ext>
          </a:extLst>
        </xdr:cNvPr>
        <xdr:cNvSpPr txBox="1"/>
      </xdr:nvSpPr>
      <xdr:spPr>
        <a:xfrm>
          <a:off x="7498080" y="289559"/>
          <a:ext cx="4331389"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○貼付用のシートを作成</a:t>
          </a:r>
          <a:endParaRPr kumimoji="1" lang="en-US" altLang="ja-JP" sz="1100"/>
        </a:p>
        <a:p>
          <a:r>
            <a:rPr kumimoji="1" lang="ja-JP" altLang="en-US" sz="1100"/>
            <a:t>　</a:t>
          </a:r>
          <a:r>
            <a:rPr kumimoji="1" lang="en-US" altLang="ja-JP" sz="1100"/>
            <a:t>'</a:t>
          </a:r>
          <a:r>
            <a:rPr kumimoji="1" lang="ja-JP" altLang="en-US" sz="1100"/>
            <a:t>附属資料５（貼付用）</a:t>
          </a:r>
          <a:r>
            <a:rPr kumimoji="1" lang="en-US" altLang="ja-JP" sz="1100"/>
            <a:t>'</a:t>
          </a:r>
          <a:r>
            <a:rPr kumimoji="1" lang="ja-JP" altLang="en-US" sz="1100"/>
            <a:t>。ここで、発生時間の順序の計算、都道府県と市区町村の結合、損害額の単位の修正を行う。</a:t>
          </a:r>
          <a:endParaRPr kumimoji="1" lang="en-US" altLang="ja-JP" sz="11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510540</xdr:colOff>
      <xdr:row>34</xdr:row>
      <xdr:rowOff>144780</xdr:rowOff>
    </xdr:from>
    <xdr:to>
      <xdr:col>32</xdr:col>
      <xdr:colOff>320040</xdr:colOff>
      <xdr:row>85</xdr:row>
      <xdr:rowOff>68580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flipV="1">
          <a:off x="10256520" y="5844540"/>
          <a:ext cx="11391900" cy="8557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74</xdr:row>
      <xdr:rowOff>45720</xdr:rowOff>
    </xdr:from>
    <xdr:to>
      <xdr:col>16</xdr:col>
      <xdr:colOff>411480</xdr:colOff>
      <xdr:row>137</xdr:row>
      <xdr:rowOff>7620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9768840" y="12451080"/>
          <a:ext cx="2217420" cy="10942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579120</xdr:colOff>
      <xdr:row>17</xdr:row>
      <xdr:rowOff>83820</xdr:rowOff>
    </xdr:from>
    <xdr:to>
      <xdr:col>16</xdr:col>
      <xdr:colOff>487680</xdr:colOff>
      <xdr:row>33</xdr:row>
      <xdr:rowOff>76200</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V="1">
          <a:off x="6880860" y="2971800"/>
          <a:ext cx="3566160" cy="27889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16</xdr:row>
      <xdr:rowOff>121920</xdr:rowOff>
    </xdr:from>
    <xdr:to>
      <xdr:col>14</xdr:col>
      <xdr:colOff>198120</xdr:colOff>
      <xdr:row>32</xdr:row>
      <xdr:rowOff>137160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2682240" y="2842260"/>
          <a:ext cx="6256020" cy="2804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586740</xdr:colOff>
      <xdr:row>19</xdr:row>
      <xdr:rowOff>53340</xdr:rowOff>
    </xdr:from>
    <xdr:to>
      <xdr:col>11</xdr:col>
      <xdr:colOff>167640</xdr:colOff>
      <xdr:row>21</xdr:row>
      <xdr:rowOff>83820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flipV="1">
          <a:off x="4130040" y="3444240"/>
          <a:ext cx="3337560" cy="441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236220</xdr:colOff>
      <xdr:row>10</xdr:row>
      <xdr:rowOff>106680</xdr:rowOff>
    </xdr:from>
    <xdr:to>
      <xdr:col>16</xdr:col>
      <xdr:colOff>449580</xdr:colOff>
      <xdr:row>23</xdr:row>
      <xdr:rowOff>30480</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flipH="1" flipV="1">
          <a:off x="8862060" y="1973580"/>
          <a:ext cx="2042160" cy="22021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457200</xdr:colOff>
      <xdr:row>9</xdr:row>
      <xdr:rowOff>0</xdr:rowOff>
    </xdr:from>
    <xdr:to>
      <xdr:col>3</xdr:col>
      <xdr:colOff>434340</xdr:colOff>
      <xdr:row>24</xdr:row>
      <xdr:rowOff>137160</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1676400" y="1508760"/>
          <a:ext cx="586740" cy="2659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8</xdr:row>
      <xdr:rowOff>76200</xdr:rowOff>
    </xdr:from>
    <xdr:to>
      <xdr:col>16</xdr:col>
      <xdr:colOff>137160</xdr:colOff>
      <xdr:row>34</xdr:row>
      <xdr:rowOff>251460</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1356360" y="1417320"/>
          <a:ext cx="8602980" cy="4663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426720</xdr:colOff>
      <xdr:row>9</xdr:row>
      <xdr:rowOff>53340</xdr:rowOff>
    </xdr:from>
    <xdr:to>
      <xdr:col>9</xdr:col>
      <xdr:colOff>259080</xdr:colOff>
      <xdr:row>34</xdr:row>
      <xdr:rowOff>106680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5303520" y="1562100"/>
          <a:ext cx="441960" cy="437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312420</xdr:colOff>
      <xdr:row>8</xdr:row>
      <xdr:rowOff>144780</xdr:rowOff>
    </xdr:from>
    <xdr:to>
      <xdr:col>18</xdr:col>
      <xdr:colOff>304800</xdr:colOff>
      <xdr:row>35</xdr:row>
      <xdr:rowOff>137160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flipV="1">
          <a:off x="5798820" y="1485900"/>
          <a:ext cx="5547360" cy="4754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xdr:colOff>
      <xdr:row>8</xdr:row>
      <xdr:rowOff>68580</xdr:rowOff>
    </xdr:from>
    <xdr:to>
      <xdr:col>23</xdr:col>
      <xdr:colOff>266700</xdr:colOff>
      <xdr:row>39</xdr:row>
      <xdr:rowOff>182880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flipV="1">
          <a:off x="5646420" y="1409700"/>
          <a:ext cx="8709660" cy="5890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0</xdr:colOff>
      <xdr:row>9</xdr:row>
      <xdr:rowOff>0</xdr:rowOff>
    </xdr:from>
    <xdr:ext cx="4270205" cy="792525"/>
    <xdr:sp macro="" textlink="">
      <xdr:nvSpPr>
        <xdr:cNvPr id="2" name="テキスト ボックス 1">
          <a:extLst>
            <a:ext uri="{FF2B5EF4-FFF2-40B4-BE49-F238E27FC236}">
              <a16:creationId xmlns:a16="http://schemas.microsoft.com/office/drawing/2014/main" id="{292B6587-A742-4D34-8490-51576EF39754}"/>
            </a:ext>
          </a:extLst>
        </xdr:cNvPr>
        <xdr:cNvSpPr txBox="1"/>
      </xdr:nvSpPr>
      <xdr:spPr>
        <a:xfrm>
          <a:off x="11677650" y="1885950"/>
          <a:ext cx="4270205"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○順位の定義を修正</a:t>
          </a:r>
          <a:endParaRPr kumimoji="1" lang="en-US" altLang="ja-JP" sz="1100"/>
        </a:p>
        <a:p>
          <a:pPr>
            <a:lnSpc>
              <a:spcPts val="1300"/>
            </a:lnSpc>
          </a:pPr>
          <a:r>
            <a:rPr kumimoji="1" lang="ja-JP" altLang="en-US" sz="1100"/>
            <a:t>　同順位となる項目については、この表の上の行にある項目を上位とする。←附属資料</a:t>
          </a:r>
          <a:r>
            <a:rPr kumimoji="1" lang="en-US" altLang="ja-JP" sz="1100"/>
            <a:t>9</a:t>
          </a:r>
          <a:r>
            <a:rPr kumimoji="1" lang="ja-JP" altLang="en-US" sz="1100"/>
            <a:t>の当該年の項目の表示ができなかったのを修正。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
  <sheetViews>
    <sheetView workbookViewId="0">
      <selection activeCell="J10" sqref="J10"/>
    </sheetView>
  </sheetViews>
  <sheetFormatPr defaultRowHeight="13.5" x14ac:dyDescent="0.15"/>
  <cols>
    <col min="1" max="1" width="13" customWidth="1"/>
  </cols>
  <sheetData>
    <row r="1" spans="1:8" x14ac:dyDescent="0.15">
      <c r="A1" t="s">
        <v>339</v>
      </c>
      <c r="B1" s="142">
        <v>2019</v>
      </c>
    </row>
    <row r="3" spans="1:8" x14ac:dyDescent="0.15">
      <c r="A3" s="1"/>
      <c r="B3" s="140"/>
      <c r="C3" s="1"/>
      <c r="D3" s="1"/>
      <c r="E3" s="1"/>
      <c r="F3" s="1"/>
      <c r="G3" s="1"/>
      <c r="H3" s="1"/>
    </row>
    <row r="4" spans="1:8" x14ac:dyDescent="0.15">
      <c r="A4" s="1" t="str">
        <f>IF(B1&lt;=2018,"平成","令和")</f>
        <v>令和</v>
      </c>
      <c r="B4" s="68" t="str">
        <f>IF(B1-2018=1,"元",B2-2018)</f>
        <v>元</v>
      </c>
      <c r="C4" s="1" t="s">
        <v>118</v>
      </c>
      <c r="D4" s="1"/>
      <c r="E4" s="1" t="s">
        <v>148</v>
      </c>
      <c r="F4" s="1"/>
      <c r="G4" s="1"/>
      <c r="H4" s="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0"/>
  <sheetViews>
    <sheetView tabSelected="1" zoomScaleNormal="100" zoomScaleSheetLayoutView="115" workbookViewId="0">
      <selection sqref="A1:J1"/>
    </sheetView>
  </sheetViews>
  <sheetFormatPr defaultRowHeight="13.5" x14ac:dyDescent="0.15"/>
  <cols>
    <col min="1" max="1" width="4.875" style="1" customWidth="1"/>
    <col min="2" max="2" width="18.875" style="1" customWidth="1"/>
    <col min="3" max="4" width="9" style="1"/>
    <col min="5" max="5" width="18.875" style="1" customWidth="1"/>
    <col min="6" max="7" width="9" style="1"/>
    <col min="8" max="8" width="18.875" style="1" customWidth="1"/>
    <col min="9" max="16384" width="9" style="1"/>
  </cols>
  <sheetData>
    <row r="1" spans="1:10" x14ac:dyDescent="0.15">
      <c r="A1" s="430" t="s">
        <v>531</v>
      </c>
      <c r="B1" s="430"/>
      <c r="C1" s="430"/>
      <c r="D1" s="430"/>
      <c r="E1" s="430"/>
      <c r="F1" s="430"/>
      <c r="G1" s="430"/>
      <c r="H1" s="430"/>
      <c r="I1" s="430"/>
      <c r="J1" s="430"/>
    </row>
    <row r="2" spans="1:10" x14ac:dyDescent="0.15">
      <c r="A2" s="416"/>
      <c r="B2" s="417" t="s">
        <v>266</v>
      </c>
      <c r="C2" s="418"/>
      <c r="D2" s="419"/>
      <c r="E2" s="417" t="s">
        <v>267</v>
      </c>
      <c r="F2" s="418"/>
      <c r="G2" s="419"/>
      <c r="H2" s="418" t="s">
        <v>268</v>
      </c>
      <c r="I2" s="418"/>
      <c r="J2" s="419"/>
    </row>
    <row r="3" spans="1:10" x14ac:dyDescent="0.15">
      <c r="A3" s="420" t="s">
        <v>79</v>
      </c>
      <c r="B3" s="420" t="s">
        <v>80</v>
      </c>
      <c r="C3" s="420" t="s">
        <v>81</v>
      </c>
      <c r="D3" s="420" t="s">
        <v>82</v>
      </c>
      <c r="E3" s="420" t="s">
        <v>80</v>
      </c>
      <c r="F3" s="420" t="s">
        <v>81</v>
      </c>
      <c r="G3" s="420" t="s">
        <v>82</v>
      </c>
      <c r="H3" s="420" t="s">
        <v>80</v>
      </c>
      <c r="I3" s="420" t="s">
        <v>81</v>
      </c>
      <c r="J3" s="420" t="s">
        <v>82</v>
      </c>
    </row>
    <row r="4" spans="1:10" x14ac:dyDescent="0.15">
      <c r="A4" s="421"/>
      <c r="B4" s="421"/>
      <c r="C4" s="421"/>
      <c r="D4" s="422" t="s">
        <v>116</v>
      </c>
      <c r="E4" s="421"/>
      <c r="F4" s="421"/>
      <c r="G4" s="422" t="s">
        <v>116</v>
      </c>
      <c r="H4" s="421"/>
      <c r="I4" s="421"/>
      <c r="J4" s="422" t="s">
        <v>116</v>
      </c>
    </row>
    <row r="5" spans="1:10" x14ac:dyDescent="0.15">
      <c r="A5" s="423">
        <v>1</v>
      </c>
      <c r="B5" s="409" t="s">
        <v>56</v>
      </c>
      <c r="C5" s="410">
        <v>4884</v>
      </c>
      <c r="D5" s="411">
        <v>11.165725520678539</v>
      </c>
      <c r="E5" s="409" t="s">
        <v>56</v>
      </c>
      <c r="F5" s="410">
        <v>4033</v>
      </c>
      <c r="G5" s="411">
        <v>10.311677021809722</v>
      </c>
      <c r="H5" s="409" t="s">
        <v>56</v>
      </c>
      <c r="I5" s="410">
        <v>3586</v>
      </c>
      <c r="J5" s="411">
        <v>9.7363633895359882</v>
      </c>
    </row>
    <row r="6" spans="1:10" x14ac:dyDescent="0.15">
      <c r="A6" s="424">
        <v>2</v>
      </c>
      <c r="B6" s="412" t="s">
        <v>58</v>
      </c>
      <c r="C6" s="413">
        <v>4088</v>
      </c>
      <c r="D6" s="411">
        <v>9.3459225897899003</v>
      </c>
      <c r="E6" s="412" t="s">
        <v>58</v>
      </c>
      <c r="F6" s="413">
        <v>3638</v>
      </c>
      <c r="G6" s="411">
        <v>9.3017309708266218</v>
      </c>
      <c r="H6" s="412" t="s">
        <v>58</v>
      </c>
      <c r="I6" s="413">
        <v>3483</v>
      </c>
      <c r="J6" s="411">
        <v>9.4567076647389428</v>
      </c>
    </row>
    <row r="7" spans="1:10" ht="13.5" customHeight="1" x14ac:dyDescent="0.15">
      <c r="A7" s="424">
        <v>3</v>
      </c>
      <c r="B7" s="412" t="s">
        <v>57</v>
      </c>
      <c r="C7" s="413">
        <v>3484</v>
      </c>
      <c r="D7" s="411">
        <v>7.9650670995176158</v>
      </c>
      <c r="E7" s="412" t="s">
        <v>57</v>
      </c>
      <c r="F7" s="413">
        <v>3497</v>
      </c>
      <c r="G7" s="411">
        <v>8.9412185830073376</v>
      </c>
      <c r="H7" s="412" t="s">
        <v>57</v>
      </c>
      <c r="I7" s="413">
        <v>3136</v>
      </c>
      <c r="J7" s="411">
        <v>8.5145665336265655</v>
      </c>
    </row>
    <row r="8" spans="1:10" x14ac:dyDescent="0.15">
      <c r="A8" s="424">
        <v>4</v>
      </c>
      <c r="B8" s="412" t="s">
        <v>59</v>
      </c>
      <c r="C8" s="413">
        <v>3154</v>
      </c>
      <c r="D8" s="411">
        <v>7.2106261859582546</v>
      </c>
      <c r="E8" s="412" t="s">
        <v>59</v>
      </c>
      <c r="F8" s="413">
        <v>2469</v>
      </c>
      <c r="G8" s="411">
        <v>6.3128020250057526</v>
      </c>
      <c r="H8" s="412" t="s">
        <v>59</v>
      </c>
      <c r="I8" s="413">
        <v>2228</v>
      </c>
      <c r="J8" s="411">
        <v>6.0492519888137712</v>
      </c>
    </row>
    <row r="9" spans="1:10" x14ac:dyDescent="0.15">
      <c r="A9" s="424">
        <v>5</v>
      </c>
      <c r="B9" s="412" t="s">
        <v>60</v>
      </c>
      <c r="C9" s="413">
        <v>2913</v>
      </c>
      <c r="D9" s="411">
        <v>6.6596557006012667</v>
      </c>
      <c r="E9" s="412" t="s">
        <v>60</v>
      </c>
      <c r="F9" s="413">
        <v>2305</v>
      </c>
      <c r="G9" s="411">
        <v>5.8934826519393528</v>
      </c>
      <c r="H9" s="412" t="s">
        <v>60</v>
      </c>
      <c r="I9" s="413">
        <v>2124</v>
      </c>
      <c r="J9" s="411">
        <v>5.7668811598924821</v>
      </c>
    </row>
    <row r="10" spans="1:10" x14ac:dyDescent="0.15">
      <c r="A10" s="424">
        <v>6</v>
      </c>
      <c r="B10" s="412" t="s">
        <v>63</v>
      </c>
      <c r="C10" s="413">
        <v>1665</v>
      </c>
      <c r="D10" s="411">
        <v>3.8064973365949566</v>
      </c>
      <c r="E10" s="412" t="s">
        <v>63</v>
      </c>
      <c r="F10" s="413">
        <v>1343</v>
      </c>
      <c r="G10" s="411">
        <v>3.4338165733425381</v>
      </c>
      <c r="H10" s="412" t="s">
        <v>62</v>
      </c>
      <c r="I10" s="413">
        <v>1310</v>
      </c>
      <c r="J10" s="411">
        <v>3.5567864027585459</v>
      </c>
    </row>
    <row r="11" spans="1:10" x14ac:dyDescent="0.15">
      <c r="A11" s="424">
        <v>7</v>
      </c>
      <c r="B11" s="412" t="s">
        <v>61</v>
      </c>
      <c r="C11" s="413">
        <v>1426</v>
      </c>
      <c r="D11" s="411">
        <v>3.2600992204110559</v>
      </c>
      <c r="E11" s="412" t="s">
        <v>62</v>
      </c>
      <c r="F11" s="413">
        <v>1341</v>
      </c>
      <c r="G11" s="411">
        <v>3.428702922451484</v>
      </c>
      <c r="H11" s="412" t="s">
        <v>61</v>
      </c>
      <c r="I11" s="413">
        <v>1210</v>
      </c>
      <c r="J11" s="411">
        <v>3.2852759903342292</v>
      </c>
    </row>
    <row r="12" spans="1:10" x14ac:dyDescent="0.15">
      <c r="A12" s="424">
        <v>8</v>
      </c>
      <c r="B12" s="412" t="s">
        <v>62</v>
      </c>
      <c r="C12" s="413">
        <v>1298</v>
      </c>
      <c r="D12" s="411">
        <v>2.967467593333486</v>
      </c>
      <c r="E12" s="412" t="s">
        <v>61</v>
      </c>
      <c r="F12" s="413">
        <v>1228</v>
      </c>
      <c r="G12" s="411">
        <v>3.1397816471069517</v>
      </c>
      <c r="H12" s="412" t="s">
        <v>63</v>
      </c>
      <c r="I12" s="413">
        <v>1197</v>
      </c>
      <c r="J12" s="411">
        <v>3.2499796367190683</v>
      </c>
    </row>
    <row r="13" spans="1:10" x14ac:dyDescent="0.15">
      <c r="A13" s="424">
        <v>9</v>
      </c>
      <c r="B13" s="412" t="s">
        <v>64</v>
      </c>
      <c r="C13" s="413">
        <v>1193</v>
      </c>
      <c r="D13" s="411">
        <v>2.7274182117464165</v>
      </c>
      <c r="E13" s="412" t="s">
        <v>64</v>
      </c>
      <c r="F13" s="413">
        <v>1160</v>
      </c>
      <c r="G13" s="411">
        <v>2.9659175168111274</v>
      </c>
      <c r="H13" s="412" t="s">
        <v>66</v>
      </c>
      <c r="I13" s="413">
        <v>1132</v>
      </c>
      <c r="J13" s="411">
        <v>3.0734978686432624</v>
      </c>
    </row>
    <row r="14" spans="1:10" x14ac:dyDescent="0.15">
      <c r="A14" s="425">
        <v>10</v>
      </c>
      <c r="B14" s="414" t="s">
        <v>66</v>
      </c>
      <c r="C14" s="415">
        <v>1074</v>
      </c>
      <c r="D14" s="411">
        <v>2.4553622459477378</v>
      </c>
      <c r="E14" s="414" t="s">
        <v>66</v>
      </c>
      <c r="F14" s="415">
        <v>1104</v>
      </c>
      <c r="G14" s="411">
        <v>2.8227352918616244</v>
      </c>
      <c r="H14" s="414" t="s">
        <v>64</v>
      </c>
      <c r="I14" s="415">
        <v>1132</v>
      </c>
      <c r="J14" s="411">
        <v>3.0734978686432624</v>
      </c>
    </row>
    <row r="15" spans="1:10" x14ac:dyDescent="0.15">
      <c r="A15" s="426"/>
      <c r="B15" s="427" t="s">
        <v>83</v>
      </c>
      <c r="C15" s="428">
        <v>43741</v>
      </c>
      <c r="D15" s="429" t="e">
        <v>#N/A</v>
      </c>
      <c r="E15" s="427" t="s">
        <v>83</v>
      </c>
      <c r="F15" s="428">
        <v>39111</v>
      </c>
      <c r="G15" s="429" t="e">
        <v>#N/A</v>
      </c>
      <c r="H15" s="427" t="s">
        <v>83</v>
      </c>
      <c r="I15" s="428">
        <v>36831</v>
      </c>
      <c r="J15" s="429" t="e">
        <v>#N/A</v>
      </c>
    </row>
    <row r="17" spans="1:10" x14ac:dyDescent="0.15">
      <c r="A17" s="416"/>
      <c r="B17" s="418" t="s">
        <v>269</v>
      </c>
      <c r="C17" s="418"/>
      <c r="D17" s="418"/>
      <c r="E17" s="417" t="s">
        <v>270</v>
      </c>
      <c r="F17" s="418"/>
      <c r="G17" s="419"/>
      <c r="H17" s="418" t="s">
        <v>393</v>
      </c>
      <c r="I17" s="418"/>
      <c r="J17" s="419"/>
    </row>
    <row r="18" spans="1:10" x14ac:dyDescent="0.15">
      <c r="A18" s="420" t="s">
        <v>79</v>
      </c>
      <c r="B18" s="420" t="s">
        <v>80</v>
      </c>
      <c r="C18" s="420" t="s">
        <v>81</v>
      </c>
      <c r="D18" s="420" t="s">
        <v>82</v>
      </c>
      <c r="E18" s="420" t="s">
        <v>80</v>
      </c>
      <c r="F18" s="420" t="s">
        <v>81</v>
      </c>
      <c r="G18" s="420" t="s">
        <v>82</v>
      </c>
      <c r="H18" s="420" t="s">
        <v>80</v>
      </c>
      <c r="I18" s="420" t="s">
        <v>81</v>
      </c>
      <c r="J18" s="420" t="s">
        <v>82</v>
      </c>
    </row>
    <row r="19" spans="1:10" x14ac:dyDescent="0.15">
      <c r="A19" s="421"/>
      <c r="B19" s="421"/>
      <c r="C19" s="421"/>
      <c r="D19" s="422" t="s">
        <v>116</v>
      </c>
      <c r="E19" s="421"/>
      <c r="F19" s="421"/>
      <c r="G19" s="422" t="s">
        <v>116</v>
      </c>
      <c r="H19" s="421"/>
      <c r="I19" s="421"/>
      <c r="J19" s="422" t="s">
        <v>116</v>
      </c>
    </row>
    <row r="20" spans="1:10" x14ac:dyDescent="0.15">
      <c r="A20" s="423">
        <v>1</v>
      </c>
      <c r="B20" s="409" t="s">
        <v>58</v>
      </c>
      <c r="C20" s="410">
        <v>3712</v>
      </c>
      <c r="D20" s="411">
        <v>9.4277804586899645</v>
      </c>
      <c r="E20" s="409" t="s">
        <v>58</v>
      </c>
      <c r="F20" s="410">
        <v>3414</v>
      </c>
      <c r="G20" s="411">
        <v>8.9887048787551667</v>
      </c>
      <c r="H20" s="409" t="s">
        <v>58</v>
      </c>
      <c r="I20" s="410">
        <v>3581</v>
      </c>
      <c r="J20" s="411">
        <v>9.5029588939309502</v>
      </c>
    </row>
    <row r="21" spans="1:10" x14ac:dyDescent="0.15">
      <c r="A21" s="424">
        <v>2</v>
      </c>
      <c r="B21" s="412" t="s">
        <v>56</v>
      </c>
      <c r="C21" s="413">
        <v>3528</v>
      </c>
      <c r="D21" s="411">
        <v>8.9604551342290417</v>
      </c>
      <c r="E21" s="412" t="s">
        <v>60</v>
      </c>
      <c r="F21" s="413">
        <v>3095</v>
      </c>
      <c r="G21" s="411">
        <v>8.1488112477291281</v>
      </c>
      <c r="H21" s="412" t="s">
        <v>60</v>
      </c>
      <c r="I21" s="413">
        <v>2930</v>
      </c>
      <c r="J21" s="411">
        <v>7.7753894329007771</v>
      </c>
    </row>
    <row r="22" spans="1:10" x14ac:dyDescent="0.15">
      <c r="A22" s="424">
        <v>3</v>
      </c>
      <c r="B22" s="412" t="s">
        <v>57</v>
      </c>
      <c r="C22" s="413">
        <v>3032</v>
      </c>
      <c r="D22" s="411">
        <v>7.7007086074213289</v>
      </c>
      <c r="E22" s="412" t="s">
        <v>57</v>
      </c>
      <c r="F22" s="413">
        <v>2852</v>
      </c>
      <c r="G22" s="411">
        <v>7.5090176667281003</v>
      </c>
      <c r="H22" s="412" t="s">
        <v>57</v>
      </c>
      <c r="I22" s="413">
        <v>2918</v>
      </c>
      <c r="J22" s="411">
        <v>7.7435448345407751</v>
      </c>
    </row>
    <row r="23" spans="1:10" x14ac:dyDescent="0.15">
      <c r="A23" s="424">
        <v>4</v>
      </c>
      <c r="B23" s="412" t="s">
        <v>60</v>
      </c>
      <c r="C23" s="413">
        <v>2857</v>
      </c>
      <c r="D23" s="411">
        <v>7.2562415868742542</v>
      </c>
      <c r="E23" s="412" t="s">
        <v>56</v>
      </c>
      <c r="F23" s="413">
        <v>2784</v>
      </c>
      <c r="G23" s="411">
        <v>7.3299807798636163</v>
      </c>
      <c r="H23" s="412" t="s">
        <v>56</v>
      </c>
      <c r="I23" s="413">
        <v>2757</v>
      </c>
      <c r="J23" s="411">
        <v>7.3162964732107314</v>
      </c>
    </row>
    <row r="24" spans="1:10" x14ac:dyDescent="0.15">
      <c r="A24" s="424">
        <v>5</v>
      </c>
      <c r="B24" s="412" t="s">
        <v>59</v>
      </c>
      <c r="C24" s="413">
        <v>2305</v>
      </c>
      <c r="D24" s="411">
        <v>5.8542656134914788</v>
      </c>
      <c r="E24" s="412" t="s">
        <v>59</v>
      </c>
      <c r="F24" s="413">
        <v>1977</v>
      </c>
      <c r="G24" s="411">
        <v>5.2052341960453914</v>
      </c>
      <c r="H24" s="412" t="s">
        <v>59</v>
      </c>
      <c r="I24" s="413">
        <v>1810</v>
      </c>
      <c r="J24" s="411">
        <v>4.8032269193004806</v>
      </c>
    </row>
    <row r="25" spans="1:10" x14ac:dyDescent="0.15">
      <c r="A25" s="424">
        <v>6</v>
      </c>
      <c r="B25" s="412" t="s">
        <v>63</v>
      </c>
      <c r="C25" s="413">
        <v>1772</v>
      </c>
      <c r="D25" s="411">
        <v>4.5005460594823861</v>
      </c>
      <c r="E25" s="412" t="s">
        <v>63</v>
      </c>
      <c r="F25" s="413">
        <v>1856</v>
      </c>
      <c r="G25" s="411">
        <v>4.8866538532424109</v>
      </c>
      <c r="H25" s="412" t="s">
        <v>63</v>
      </c>
      <c r="I25" s="413">
        <v>1758</v>
      </c>
      <c r="J25" s="411">
        <v>4.6652336597404664</v>
      </c>
    </row>
    <row r="26" spans="1:10" x14ac:dyDescent="0.15">
      <c r="A26" s="424">
        <v>7</v>
      </c>
      <c r="B26" s="412" t="s">
        <v>62</v>
      </c>
      <c r="C26" s="413">
        <v>1453</v>
      </c>
      <c r="D26" s="411">
        <v>3.6903461763137178</v>
      </c>
      <c r="E26" s="412" t="s">
        <v>62</v>
      </c>
      <c r="F26" s="413">
        <v>1642</v>
      </c>
      <c r="G26" s="411">
        <v>4.3232142386982968</v>
      </c>
      <c r="H26" s="412" t="s">
        <v>66</v>
      </c>
      <c r="I26" s="413">
        <v>1633</v>
      </c>
      <c r="J26" s="411">
        <v>4.3335190934904331</v>
      </c>
    </row>
    <row r="27" spans="1:10" x14ac:dyDescent="0.15">
      <c r="A27" s="424">
        <v>8</v>
      </c>
      <c r="B27" s="412" t="s">
        <v>61</v>
      </c>
      <c r="C27" s="413">
        <v>1355</v>
      </c>
      <c r="D27" s="411">
        <v>3.4414446448073552</v>
      </c>
      <c r="E27" s="412" t="s">
        <v>66</v>
      </c>
      <c r="F27" s="413">
        <v>1405</v>
      </c>
      <c r="G27" s="411">
        <v>3.6992180300676658</v>
      </c>
      <c r="H27" s="412" t="s">
        <v>62</v>
      </c>
      <c r="I27" s="413">
        <v>1576</v>
      </c>
      <c r="J27" s="411">
        <v>4.1822572512804186</v>
      </c>
    </row>
    <row r="28" spans="1:10" x14ac:dyDescent="0.15">
      <c r="A28" s="424">
        <v>9</v>
      </c>
      <c r="B28" s="412" t="s">
        <v>66</v>
      </c>
      <c r="C28" s="413">
        <v>1277</v>
      </c>
      <c r="D28" s="411">
        <v>3.2433393442206588</v>
      </c>
      <c r="E28" s="412" t="s">
        <v>64</v>
      </c>
      <c r="F28" s="413">
        <v>1297</v>
      </c>
      <c r="G28" s="411">
        <v>3.4148653274005425</v>
      </c>
      <c r="H28" s="412" t="s">
        <v>64</v>
      </c>
      <c r="I28" s="413">
        <v>1352</v>
      </c>
      <c r="J28" s="411">
        <v>3.5878247485603589</v>
      </c>
    </row>
    <row r="29" spans="1:10" x14ac:dyDescent="0.15">
      <c r="A29" s="425">
        <v>10</v>
      </c>
      <c r="B29" s="414" t="s">
        <v>64</v>
      </c>
      <c r="C29" s="415">
        <v>1221</v>
      </c>
      <c r="D29" s="411">
        <v>3.1011098976455949</v>
      </c>
      <c r="E29" s="414" t="s">
        <v>61</v>
      </c>
      <c r="F29" s="415">
        <v>1197</v>
      </c>
      <c r="G29" s="411">
        <v>3.1515757878939468</v>
      </c>
      <c r="H29" s="414" t="s">
        <v>61</v>
      </c>
      <c r="I29" s="415">
        <v>1144</v>
      </c>
      <c r="J29" s="411">
        <v>3.0358517103203035</v>
      </c>
    </row>
    <row r="30" spans="1:10" x14ac:dyDescent="0.15">
      <c r="A30" s="426"/>
      <c r="B30" s="427" t="s">
        <v>83</v>
      </c>
      <c r="C30" s="428">
        <v>39373</v>
      </c>
      <c r="D30" s="429" t="e">
        <v>#N/A</v>
      </c>
      <c r="E30" s="427" t="s">
        <v>83</v>
      </c>
      <c r="F30" s="428">
        <v>37981</v>
      </c>
      <c r="G30" s="429" t="e">
        <v>#N/A</v>
      </c>
      <c r="H30" s="427" t="s">
        <v>83</v>
      </c>
      <c r="I30" s="428">
        <v>37683</v>
      </c>
      <c r="J30" s="429" t="e">
        <v>#N/A</v>
      </c>
    </row>
  </sheetData>
  <mergeCells count="13">
    <mergeCell ref="A1:J1"/>
    <mergeCell ref="C15:D15"/>
    <mergeCell ref="B2:D2"/>
    <mergeCell ref="H2:J2"/>
    <mergeCell ref="E2:G2"/>
    <mergeCell ref="F15:G15"/>
    <mergeCell ref="I15:J15"/>
    <mergeCell ref="C30:D30"/>
    <mergeCell ref="F30:G30"/>
    <mergeCell ref="I30:J30"/>
    <mergeCell ref="H17:J17"/>
    <mergeCell ref="E17:G17"/>
    <mergeCell ref="B17:D17"/>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40"/>
  <sheetViews>
    <sheetView workbookViewId="0">
      <selection activeCell="O40" sqref="O40"/>
    </sheetView>
  </sheetViews>
  <sheetFormatPr defaultRowHeight="13.5" x14ac:dyDescent="0.15"/>
  <cols>
    <col min="14" max="14" width="9.875" bestFit="1" customWidth="1"/>
    <col min="24" max="24" width="12.125" bestFit="1" customWidth="1"/>
    <col min="25" max="25" width="11.5" customWidth="1"/>
    <col min="26" max="27" width="11" bestFit="1" customWidth="1"/>
    <col min="28" max="28" width="10.625" customWidth="1"/>
    <col min="29" max="29" width="9.875" bestFit="1" customWidth="1"/>
    <col min="30" max="30" width="8.5" bestFit="1" customWidth="1"/>
    <col min="31" max="32" width="9.875" bestFit="1" customWidth="1"/>
    <col min="33" max="33" width="10.5" customWidth="1"/>
  </cols>
  <sheetData>
    <row r="1" spans="1:33" x14ac:dyDescent="0.15">
      <c r="A1" s="69" t="s">
        <v>401</v>
      </c>
      <c r="S1" s="69" t="s">
        <v>402</v>
      </c>
    </row>
    <row r="3" spans="1:33" x14ac:dyDescent="0.15">
      <c r="A3" s="8" t="s">
        <v>3</v>
      </c>
      <c r="B3" s="352" t="s">
        <v>81</v>
      </c>
      <c r="C3" s="352"/>
      <c r="D3" s="352"/>
      <c r="E3" s="352"/>
      <c r="F3" s="352"/>
      <c r="G3" s="352"/>
      <c r="H3" s="352"/>
      <c r="I3" s="352" t="s">
        <v>84</v>
      </c>
      <c r="J3" s="352"/>
      <c r="K3" s="352"/>
      <c r="L3" s="352"/>
      <c r="M3" s="352"/>
      <c r="N3" s="352" t="s">
        <v>85</v>
      </c>
      <c r="O3" s="352"/>
      <c r="P3" s="352"/>
      <c r="Q3" s="352" t="s">
        <v>48</v>
      </c>
      <c r="R3" s="352"/>
      <c r="S3" s="352" t="s">
        <v>86</v>
      </c>
      <c r="T3" s="352"/>
      <c r="U3" s="352"/>
      <c r="V3" s="352"/>
      <c r="W3" s="386" t="s">
        <v>87</v>
      </c>
      <c r="X3" s="352" t="s">
        <v>88</v>
      </c>
      <c r="Y3" s="352"/>
      <c r="Z3" s="352"/>
      <c r="AA3" s="352"/>
      <c r="AB3" s="352"/>
      <c r="AC3" s="352"/>
      <c r="AD3" s="352"/>
      <c r="AE3" s="352"/>
      <c r="AF3" s="352"/>
      <c r="AG3" s="352"/>
    </row>
    <row r="4" spans="1:33" ht="13.5" customHeight="1" x14ac:dyDescent="0.15">
      <c r="A4" s="384" t="s">
        <v>89</v>
      </c>
      <c r="B4" s="385" t="s">
        <v>7</v>
      </c>
      <c r="C4" s="352" t="s">
        <v>8</v>
      </c>
      <c r="D4" s="352" t="s">
        <v>9</v>
      </c>
      <c r="E4" s="352" t="s">
        <v>10</v>
      </c>
      <c r="F4" s="352" t="s">
        <v>11</v>
      </c>
      <c r="G4" s="352" t="s">
        <v>12</v>
      </c>
      <c r="H4" s="352" t="s">
        <v>13</v>
      </c>
      <c r="I4" s="385" t="s">
        <v>7</v>
      </c>
      <c r="J4" s="352" t="s">
        <v>14</v>
      </c>
      <c r="K4" s="352" t="s">
        <v>15</v>
      </c>
      <c r="L4" s="352" t="s">
        <v>35</v>
      </c>
      <c r="M4" s="352" t="s">
        <v>103</v>
      </c>
      <c r="N4" s="386" t="s">
        <v>90</v>
      </c>
      <c r="O4" s="386" t="s">
        <v>91</v>
      </c>
      <c r="P4" s="386" t="s">
        <v>92</v>
      </c>
      <c r="Q4" s="386" t="s">
        <v>20</v>
      </c>
      <c r="R4" s="386" t="s">
        <v>93</v>
      </c>
      <c r="S4" s="387" t="s">
        <v>7</v>
      </c>
      <c r="T4" s="386" t="s">
        <v>26</v>
      </c>
      <c r="U4" s="386" t="s">
        <v>27</v>
      </c>
      <c r="V4" s="386" t="s">
        <v>50</v>
      </c>
      <c r="W4" s="352"/>
      <c r="X4" s="387" t="s">
        <v>7</v>
      </c>
      <c r="Y4" s="386" t="s">
        <v>8</v>
      </c>
      <c r="Z4" s="386"/>
      <c r="AA4" s="386"/>
      <c r="AB4" s="352" t="s">
        <v>9</v>
      </c>
      <c r="AC4" s="352" t="s">
        <v>10</v>
      </c>
      <c r="AD4" s="352" t="s">
        <v>11</v>
      </c>
      <c r="AE4" s="352" t="s">
        <v>12</v>
      </c>
      <c r="AF4" s="352" t="s">
        <v>13</v>
      </c>
      <c r="AG4" s="352" t="s">
        <v>30</v>
      </c>
    </row>
    <row r="5" spans="1:33" x14ac:dyDescent="0.15">
      <c r="A5" s="384"/>
      <c r="B5" s="385"/>
      <c r="C5" s="352"/>
      <c r="D5" s="352"/>
      <c r="E5" s="352"/>
      <c r="F5" s="352"/>
      <c r="G5" s="352"/>
      <c r="H5" s="352"/>
      <c r="I5" s="385"/>
      <c r="J5" s="352"/>
      <c r="K5" s="352"/>
      <c r="L5" s="352"/>
      <c r="M5" s="352"/>
      <c r="N5" s="386"/>
      <c r="O5" s="386"/>
      <c r="P5" s="386"/>
      <c r="Q5" s="386"/>
      <c r="R5" s="386"/>
      <c r="S5" s="387"/>
      <c r="T5" s="386"/>
      <c r="U5" s="386"/>
      <c r="V5" s="386"/>
      <c r="W5" s="352"/>
      <c r="X5" s="387"/>
      <c r="Y5" s="10" t="s">
        <v>31</v>
      </c>
      <c r="Z5" s="11" t="s">
        <v>8</v>
      </c>
      <c r="AA5" s="11" t="s">
        <v>32</v>
      </c>
      <c r="AB5" s="352"/>
      <c r="AC5" s="352"/>
      <c r="AD5" s="352"/>
      <c r="AE5" s="352"/>
      <c r="AF5" s="352"/>
      <c r="AG5" s="352"/>
    </row>
    <row r="6" spans="1:33" x14ac:dyDescent="0.15">
      <c r="A6" s="48" t="s">
        <v>94</v>
      </c>
      <c r="B6" s="49">
        <v>14460</v>
      </c>
      <c r="C6" s="50">
        <v>14460</v>
      </c>
      <c r="D6" s="51" t="s">
        <v>95</v>
      </c>
      <c r="E6" s="51" t="s">
        <v>95</v>
      </c>
      <c r="F6" s="51" t="s">
        <v>95</v>
      </c>
      <c r="G6" s="51" t="s">
        <v>95</v>
      </c>
      <c r="H6" s="51" t="s">
        <v>95</v>
      </c>
      <c r="I6" s="52" t="s">
        <v>95</v>
      </c>
      <c r="J6" s="51" t="s">
        <v>95</v>
      </c>
      <c r="K6" s="51" t="s">
        <v>95</v>
      </c>
      <c r="L6" s="51" t="s">
        <v>95</v>
      </c>
      <c r="M6" s="51" t="s">
        <v>95</v>
      </c>
      <c r="N6" s="53">
        <v>3533924</v>
      </c>
      <c r="O6" s="54" t="s">
        <v>95</v>
      </c>
      <c r="P6" s="54" t="s">
        <v>95</v>
      </c>
      <c r="Q6" s="53">
        <v>420</v>
      </c>
      <c r="R6" s="53">
        <v>1695</v>
      </c>
      <c r="S6" s="55">
        <v>23954</v>
      </c>
      <c r="T6" s="53">
        <v>21193</v>
      </c>
      <c r="U6" s="53">
        <v>2761</v>
      </c>
      <c r="V6" s="54" t="s">
        <v>95</v>
      </c>
      <c r="W6" s="51" t="s">
        <v>95</v>
      </c>
      <c r="X6" s="55">
        <v>3333057</v>
      </c>
      <c r="Y6" s="52" t="s">
        <v>95</v>
      </c>
      <c r="Z6" s="51" t="s">
        <v>95</v>
      </c>
      <c r="AA6" s="51" t="s">
        <v>95</v>
      </c>
      <c r="AB6" s="51" t="s">
        <v>95</v>
      </c>
      <c r="AC6" s="51" t="s">
        <v>95</v>
      </c>
      <c r="AD6" s="51" t="s">
        <v>95</v>
      </c>
      <c r="AE6" s="51" t="s">
        <v>95</v>
      </c>
      <c r="AF6" s="51" t="s">
        <v>95</v>
      </c>
      <c r="AG6" s="51" t="s">
        <v>95</v>
      </c>
    </row>
    <row r="7" spans="1:33" x14ac:dyDescent="0.15">
      <c r="A7" s="388" t="s">
        <v>96</v>
      </c>
      <c r="B7" s="344"/>
      <c r="C7" s="344"/>
      <c r="D7" s="344"/>
      <c r="E7" s="344"/>
      <c r="F7" s="344"/>
      <c r="G7" s="344"/>
      <c r="H7" s="344"/>
      <c r="I7" s="344"/>
      <c r="J7" s="344"/>
      <c r="K7" s="344"/>
      <c r="L7" s="344"/>
      <c r="M7" s="344"/>
      <c r="N7" s="344"/>
      <c r="O7" s="344"/>
      <c r="P7" s="344"/>
      <c r="Q7" s="344"/>
      <c r="R7" s="344"/>
      <c r="S7" s="389" t="s">
        <v>119</v>
      </c>
      <c r="T7" s="344"/>
      <c r="U7" s="344"/>
      <c r="V7" s="344"/>
      <c r="W7" s="344"/>
      <c r="X7" s="344"/>
      <c r="Y7" s="344"/>
      <c r="Z7" s="344"/>
      <c r="AA7" s="344"/>
      <c r="AB7" s="344"/>
      <c r="AC7" s="344"/>
      <c r="AD7" s="344"/>
      <c r="AE7" s="344"/>
      <c r="AF7" s="344"/>
      <c r="AG7" s="345"/>
    </row>
    <row r="8" spans="1:33" x14ac:dyDescent="0.15">
      <c r="A8" s="56" t="str">
        <f>年の入力!$A$4&amp;年の入力!$B$4&amp;"年"</f>
        <v>令和元年</v>
      </c>
      <c r="B8" s="20">
        <f>'1－1－2'!B52</f>
        <v>37683</v>
      </c>
      <c r="C8" s="57">
        <f>'1－1－2'!C52</f>
        <v>21003</v>
      </c>
      <c r="D8" s="57">
        <f>'1－1－2'!D52</f>
        <v>1391</v>
      </c>
      <c r="E8" s="57">
        <f>'1－1－2'!E52</f>
        <v>3585</v>
      </c>
      <c r="F8" s="57">
        <f>'1－1－2'!F52</f>
        <v>69</v>
      </c>
      <c r="G8" s="57">
        <f>'1－1－2'!G52</f>
        <v>1</v>
      </c>
      <c r="H8" s="57">
        <f>'1－1－2'!H52</f>
        <v>11634</v>
      </c>
      <c r="I8" s="20">
        <f>'1－1－2'!I52</f>
        <v>30653</v>
      </c>
      <c r="J8" s="57">
        <f>'1－1－2'!J52</f>
        <v>7404</v>
      </c>
      <c r="K8" s="57">
        <f>'1－1－2'!K52</f>
        <v>1631</v>
      </c>
      <c r="L8" s="57">
        <f>'1－1－2'!L52</f>
        <v>7853</v>
      </c>
      <c r="M8" s="57">
        <f>'1－1－2'!M52</f>
        <v>13765</v>
      </c>
      <c r="N8" s="57">
        <f>'１－１－２（つづき）'!B52</f>
        <v>1102687</v>
      </c>
      <c r="O8" s="57">
        <f>'１－１－２（つづき）'!C52</f>
        <v>111123</v>
      </c>
      <c r="P8" s="57">
        <f>'１－１－２（つづき）'!D52</f>
        <v>83651</v>
      </c>
      <c r="Q8" s="57">
        <f>'１－１－２（つづき）'!E52</f>
        <v>1486</v>
      </c>
      <c r="R8" s="57">
        <f>'１－１－２（つづき）'!F52</f>
        <v>5865</v>
      </c>
      <c r="S8" s="20">
        <f>'１－１－２（つづき）'!G52</f>
        <v>18364</v>
      </c>
      <c r="T8" s="57">
        <f>'１－１－２（つづき）'!H52</f>
        <v>4173</v>
      </c>
      <c r="U8" s="57">
        <f>'１－１－２（つづき）'!I52</f>
        <v>1206</v>
      </c>
      <c r="V8" s="57">
        <f>'１－１－２（つづき）'!J52</f>
        <v>12985</v>
      </c>
      <c r="W8" s="57">
        <f>'１－１－２（つづき）'!K52</f>
        <v>39983</v>
      </c>
      <c r="X8" s="20">
        <f>'1－1－2（つづき２）'!B53</f>
        <v>90800192</v>
      </c>
      <c r="Y8" s="20">
        <f>'1－1－2（つづき２）'!C53</f>
        <v>84185989</v>
      </c>
      <c r="Z8" s="57">
        <f>'1－1－2（つづき２）'!D53</f>
        <v>53830137</v>
      </c>
      <c r="AA8" s="57">
        <f>'1－1－2（つづき２）'!E53</f>
        <v>30355852</v>
      </c>
      <c r="AB8" s="57">
        <f>'1－1－2（つづき２）'!F53</f>
        <v>268705</v>
      </c>
      <c r="AC8" s="57">
        <f>'1－1－2（つづき２）'!G53</f>
        <v>2259208</v>
      </c>
      <c r="AD8" s="57">
        <f>'1－1－2（つづき２）'!H53</f>
        <v>254474</v>
      </c>
      <c r="AE8" s="57">
        <f>'1－1－2（つづき２）'!I53</f>
        <v>3000</v>
      </c>
      <c r="AF8" s="57">
        <f>'1－1－2（つづき２）'!J53</f>
        <v>3285510</v>
      </c>
      <c r="AG8" s="57">
        <f>'1－1－2（つづき２）'!K53</f>
        <v>543306</v>
      </c>
    </row>
    <row r="10" spans="1:33" x14ac:dyDescent="0.15">
      <c r="A10" s="105" t="s">
        <v>154</v>
      </c>
      <c r="S10" s="105" t="s">
        <v>154</v>
      </c>
    </row>
    <row r="11" spans="1:33" x14ac:dyDescent="0.15">
      <c r="A11" t="s">
        <v>155</v>
      </c>
      <c r="S11" t="s">
        <v>155</v>
      </c>
    </row>
    <row r="12" spans="1:33" x14ac:dyDescent="0.15">
      <c r="B12" t="s">
        <v>97</v>
      </c>
      <c r="T12" t="s">
        <v>97</v>
      </c>
    </row>
    <row r="13" spans="1:33" x14ac:dyDescent="0.15">
      <c r="B13" t="s">
        <v>99</v>
      </c>
      <c r="T13" t="s">
        <v>99</v>
      </c>
    </row>
    <row r="14" spans="1:33" x14ac:dyDescent="0.15">
      <c r="B14" t="s">
        <v>101</v>
      </c>
      <c r="T14" t="s">
        <v>101</v>
      </c>
    </row>
    <row r="15" spans="1:33" x14ac:dyDescent="0.15">
      <c r="A15" s="106" t="s">
        <v>156</v>
      </c>
      <c r="B15" s="105"/>
      <c r="S15" s="106" t="s">
        <v>156</v>
      </c>
      <c r="T15" s="105"/>
    </row>
    <row r="16" spans="1:33" x14ac:dyDescent="0.15">
      <c r="A16" s="105"/>
      <c r="B16" s="105" t="s">
        <v>98</v>
      </c>
      <c r="S16" s="105"/>
      <c r="T16" s="105" t="s">
        <v>98</v>
      </c>
    </row>
    <row r="17" spans="1:20" x14ac:dyDescent="0.15">
      <c r="A17" s="105"/>
      <c r="B17" s="105" t="s">
        <v>100</v>
      </c>
      <c r="S17" s="105"/>
      <c r="T17" s="105" t="s">
        <v>100</v>
      </c>
    </row>
    <row r="18" spans="1:20" x14ac:dyDescent="0.15">
      <c r="A18" s="105"/>
      <c r="B18" s="105" t="s">
        <v>102</v>
      </c>
      <c r="S18" s="105"/>
      <c r="T18" s="105" t="s">
        <v>102</v>
      </c>
    </row>
    <row r="22" spans="1:20" ht="14.25" thickBot="1" x14ac:dyDescent="0.2">
      <c r="B22" s="282" t="s">
        <v>513</v>
      </c>
      <c r="C22" s="276" t="s">
        <v>492</v>
      </c>
      <c r="D22" s="277" t="s">
        <v>493</v>
      </c>
      <c r="E22" s="276" t="s">
        <v>494</v>
      </c>
      <c r="F22" s="277" t="s">
        <v>495</v>
      </c>
    </row>
    <row r="23" spans="1:20" x14ac:dyDescent="0.15">
      <c r="B23" s="278" t="s">
        <v>407</v>
      </c>
      <c r="C23" s="315">
        <v>21003</v>
      </c>
      <c r="D23" s="284">
        <v>0.55700000000000005</v>
      </c>
      <c r="E23" s="285">
        <v>239</v>
      </c>
      <c r="F23" s="279">
        <v>1.2E-2</v>
      </c>
    </row>
    <row r="24" spans="1:20" x14ac:dyDescent="0.15">
      <c r="B24" s="278" t="s">
        <v>408</v>
      </c>
      <c r="C24" s="316">
        <v>1391</v>
      </c>
      <c r="D24" s="284">
        <v>3.6999999999999998E-2</v>
      </c>
      <c r="E24" s="193">
        <v>28</v>
      </c>
      <c r="F24" s="279">
        <v>2.1000000000000001E-2</v>
      </c>
    </row>
    <row r="25" spans="1:20" x14ac:dyDescent="0.15">
      <c r="B25" s="278" t="s">
        <v>419</v>
      </c>
      <c r="C25" s="316">
        <v>3585</v>
      </c>
      <c r="D25" s="284">
        <v>9.5000000000000001E-2</v>
      </c>
      <c r="E25" s="287">
        <v>-75</v>
      </c>
      <c r="F25" s="279">
        <v>-0.02</v>
      </c>
    </row>
    <row r="26" spans="1:20" x14ac:dyDescent="0.15">
      <c r="B26" s="278" t="s">
        <v>425</v>
      </c>
      <c r="C26" s="317">
        <v>69</v>
      </c>
      <c r="D26" s="284">
        <v>2E-3</v>
      </c>
      <c r="E26" s="193">
        <v>0</v>
      </c>
      <c r="F26" s="279">
        <v>0</v>
      </c>
    </row>
    <row r="27" spans="1:20" x14ac:dyDescent="0.15">
      <c r="B27" s="278" t="s">
        <v>409</v>
      </c>
      <c r="C27" s="317">
        <v>1</v>
      </c>
      <c r="D27" s="284">
        <v>0</v>
      </c>
      <c r="E27" s="193">
        <v>0</v>
      </c>
      <c r="F27" s="279">
        <v>0</v>
      </c>
    </row>
    <row r="28" spans="1:20" ht="14.25" thickBot="1" x14ac:dyDescent="0.2">
      <c r="B28" s="278" t="s">
        <v>410</v>
      </c>
      <c r="C28" s="318">
        <v>11634</v>
      </c>
      <c r="D28" s="284">
        <v>0.309</v>
      </c>
      <c r="E28" s="289">
        <v>-490</v>
      </c>
      <c r="F28" s="279">
        <v>-0.04</v>
      </c>
    </row>
    <row r="29" spans="1:20" x14ac:dyDescent="0.2">
      <c r="B29" s="251"/>
      <c r="C29" s="251"/>
      <c r="D29" s="251"/>
      <c r="E29" s="251"/>
      <c r="F29" s="251"/>
    </row>
    <row r="30" spans="1:20" x14ac:dyDescent="0.15">
      <c r="B30" s="290" t="s">
        <v>514</v>
      </c>
      <c r="C30" s="304">
        <v>37683</v>
      </c>
      <c r="D30" s="291">
        <v>1</v>
      </c>
      <c r="E30" s="280">
        <v>-298</v>
      </c>
      <c r="F30" s="292">
        <v>-8.0000000000000002E-3</v>
      </c>
    </row>
    <row r="34" spans="2:14" ht="21.75" thickBot="1" x14ac:dyDescent="0.2">
      <c r="B34" s="382" t="s">
        <v>521</v>
      </c>
      <c r="C34" s="383"/>
      <c r="D34" s="268" t="s">
        <v>494</v>
      </c>
      <c r="E34" s="269" t="s">
        <v>495</v>
      </c>
      <c r="F34" s="264" t="s">
        <v>497</v>
      </c>
      <c r="G34" s="264" t="s">
        <v>522</v>
      </c>
      <c r="I34" s="183"/>
      <c r="J34" s="233"/>
      <c r="K34" s="276" t="s">
        <v>494</v>
      </c>
      <c r="L34" s="277" t="s">
        <v>495</v>
      </c>
      <c r="M34" s="277" t="s">
        <v>497</v>
      </c>
      <c r="N34" s="277" t="s">
        <v>498</v>
      </c>
    </row>
    <row r="35" spans="2:14" ht="22.5" x14ac:dyDescent="0.15">
      <c r="B35" s="259" t="s">
        <v>415</v>
      </c>
      <c r="C35" s="323">
        <v>1486</v>
      </c>
      <c r="D35" s="313">
        <v>59</v>
      </c>
      <c r="E35" s="261">
        <v>4.1000000000000002E-2</v>
      </c>
      <c r="F35" s="264" t="s">
        <v>523</v>
      </c>
      <c r="G35" s="264" t="s">
        <v>524</v>
      </c>
      <c r="I35" s="278" t="s">
        <v>411</v>
      </c>
      <c r="J35" s="319">
        <v>30653</v>
      </c>
      <c r="K35" s="169">
        <v>691</v>
      </c>
      <c r="L35" s="279">
        <v>2.3E-2</v>
      </c>
      <c r="M35" s="280" t="s">
        <v>499</v>
      </c>
      <c r="N35" s="280" t="s">
        <v>500</v>
      </c>
    </row>
    <row r="36" spans="2:14" ht="23.25" thickBot="1" x14ac:dyDescent="0.2">
      <c r="B36" s="259" t="s">
        <v>416</v>
      </c>
      <c r="C36" s="322">
        <v>5865</v>
      </c>
      <c r="D36" s="314">
        <v>-249</v>
      </c>
      <c r="E36" s="261">
        <v>-4.1000000000000002E-2</v>
      </c>
      <c r="F36" s="264" t="s">
        <v>525</v>
      </c>
      <c r="G36" s="264" t="s">
        <v>526</v>
      </c>
      <c r="I36" s="278" t="s">
        <v>417</v>
      </c>
      <c r="J36" s="320">
        <v>18364</v>
      </c>
      <c r="K36" s="180">
        <v>184</v>
      </c>
      <c r="L36" s="279">
        <v>0.01</v>
      </c>
      <c r="M36" s="280" t="s">
        <v>501</v>
      </c>
      <c r="N36" s="280" t="s">
        <v>502</v>
      </c>
    </row>
    <row r="37" spans="2:14" ht="21" x14ac:dyDescent="0.15">
      <c r="I37" s="278" t="s">
        <v>412</v>
      </c>
      <c r="J37" s="194">
        <v>1102687</v>
      </c>
      <c r="K37" s="185">
        <v>39104</v>
      </c>
      <c r="L37" s="279">
        <v>3.6999999999999998E-2</v>
      </c>
      <c r="M37" s="280" t="s">
        <v>503</v>
      </c>
      <c r="N37" s="280" t="s">
        <v>504</v>
      </c>
    </row>
    <row r="38" spans="2:14" ht="21" x14ac:dyDescent="0.15">
      <c r="I38" s="278" t="s">
        <v>413</v>
      </c>
      <c r="J38" s="194">
        <v>111123</v>
      </c>
      <c r="K38" s="281">
        <v>-6858</v>
      </c>
      <c r="L38" s="279">
        <v>-5.8000000000000003E-2</v>
      </c>
      <c r="M38" s="280" t="s">
        <v>505</v>
      </c>
      <c r="N38" s="280" t="s">
        <v>506</v>
      </c>
    </row>
    <row r="39" spans="2:14" ht="21" x14ac:dyDescent="0.15">
      <c r="I39" s="278" t="s">
        <v>507</v>
      </c>
      <c r="J39" s="194">
        <v>83651</v>
      </c>
      <c r="K39" s="185">
        <v>23027</v>
      </c>
      <c r="L39" s="279">
        <v>0.38</v>
      </c>
      <c r="M39" s="280" t="s">
        <v>508</v>
      </c>
      <c r="N39" s="280" t="s">
        <v>509</v>
      </c>
    </row>
    <row r="40" spans="2:14" ht="21.75" thickBot="1" x14ac:dyDescent="0.2">
      <c r="I40" s="278" t="s">
        <v>510</v>
      </c>
      <c r="J40" s="321">
        <v>9080019</v>
      </c>
      <c r="K40" s="202">
        <v>617295</v>
      </c>
      <c r="L40" s="279">
        <v>7.2999999999999995E-2</v>
      </c>
      <c r="M40" s="280" t="s">
        <v>511</v>
      </c>
      <c r="N40" s="280" t="s">
        <v>512</v>
      </c>
    </row>
  </sheetData>
  <mergeCells count="40">
    <mergeCell ref="W3:W5"/>
    <mergeCell ref="V4:V5"/>
    <mergeCell ref="A7:R7"/>
    <mergeCell ref="S7:AG7"/>
    <mergeCell ref="U4:U5"/>
    <mergeCell ref="B3:H3"/>
    <mergeCell ref="I3:M3"/>
    <mergeCell ref="N3:P3"/>
    <mergeCell ref="S3:V3"/>
    <mergeCell ref="T4:T5"/>
    <mergeCell ref="S4:S5"/>
    <mergeCell ref="H4:H5"/>
    <mergeCell ref="G4:G5"/>
    <mergeCell ref="N4:N5"/>
    <mergeCell ref="M4:M5"/>
    <mergeCell ref="L4:L5"/>
    <mergeCell ref="AG4:AG5"/>
    <mergeCell ref="AF4:AF5"/>
    <mergeCell ref="AE4:AE5"/>
    <mergeCell ref="AD4:AD5"/>
    <mergeCell ref="X3:AG3"/>
    <mergeCell ref="Y4:AA4"/>
    <mergeCell ref="X4:X5"/>
    <mergeCell ref="AB4:AB5"/>
    <mergeCell ref="AC4:AC5"/>
    <mergeCell ref="B34:C34"/>
    <mergeCell ref="A4:A5"/>
    <mergeCell ref="Q3:R3"/>
    <mergeCell ref="D4:D5"/>
    <mergeCell ref="C4:C5"/>
    <mergeCell ref="B4:B5"/>
    <mergeCell ref="F4:F5"/>
    <mergeCell ref="E4:E5"/>
    <mergeCell ref="Q4:Q5"/>
    <mergeCell ref="P4:P5"/>
    <mergeCell ref="O4:O5"/>
    <mergeCell ref="J4:J5"/>
    <mergeCell ref="I4:I5"/>
    <mergeCell ref="R4:R5"/>
    <mergeCell ref="K4:K5"/>
  </mergeCells>
  <phoneticPr fontId="3"/>
  <pageMargins left="0.48" right="0.28000000000000003" top="0.98399999999999999" bottom="0.98399999999999999" header="0.51200000000000001" footer="0.51200000000000001"/>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I3"/>
  <sheetViews>
    <sheetView workbookViewId="0"/>
  </sheetViews>
  <sheetFormatPr defaultRowHeight="13.5" x14ac:dyDescent="0.15"/>
  <sheetData>
    <row r="2" spans="2:9" x14ac:dyDescent="0.15">
      <c r="B2" s="390" t="s">
        <v>167</v>
      </c>
      <c r="C2" s="390"/>
      <c r="D2" s="390"/>
      <c r="E2" s="390"/>
      <c r="F2" s="390"/>
      <c r="G2" s="390"/>
      <c r="H2" s="390"/>
      <c r="I2" s="390"/>
    </row>
    <row r="3" spans="2:9" x14ac:dyDescent="0.15">
      <c r="B3" s="390"/>
      <c r="C3" s="390"/>
      <c r="D3" s="390"/>
      <c r="E3" s="390"/>
      <c r="F3" s="390"/>
      <c r="G3" s="390"/>
      <c r="H3" s="390"/>
      <c r="I3" s="390"/>
    </row>
  </sheetData>
  <mergeCells count="1">
    <mergeCell ref="B2:I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T10"/>
  <sheetViews>
    <sheetView workbookViewId="0">
      <selection activeCell="V43" sqref="V43"/>
    </sheetView>
  </sheetViews>
  <sheetFormatPr defaultRowHeight="13.5" x14ac:dyDescent="0.15"/>
  <cols>
    <col min="2" max="2" width="7.125" customWidth="1"/>
    <col min="3" max="3" width="5.125" customWidth="1"/>
    <col min="4" max="4" width="5.125" bestFit="1" customWidth="1"/>
    <col min="5" max="5" width="7.125" customWidth="1"/>
    <col min="6" max="6" width="7.125" bestFit="1" customWidth="1"/>
    <col min="7" max="11" width="7.125" customWidth="1"/>
    <col min="12" max="12" width="7.125" bestFit="1" customWidth="1"/>
    <col min="13" max="20" width="7.125" customWidth="1"/>
  </cols>
  <sheetData>
    <row r="1" spans="1:20" x14ac:dyDescent="0.15">
      <c r="A1" s="69" t="s">
        <v>403</v>
      </c>
    </row>
    <row r="3" spans="1:20" x14ac:dyDescent="0.15">
      <c r="A3" s="8" t="s">
        <v>3</v>
      </c>
      <c r="B3" s="366" t="s">
        <v>104</v>
      </c>
      <c r="C3" s="391" t="s">
        <v>105</v>
      </c>
      <c r="D3" s="348"/>
      <c r="E3" s="366" t="s">
        <v>106</v>
      </c>
      <c r="F3" s="366" t="s">
        <v>107</v>
      </c>
      <c r="G3" s="366" t="s">
        <v>108</v>
      </c>
      <c r="H3" s="332" t="s">
        <v>109</v>
      </c>
      <c r="I3" s="344"/>
      <c r="J3" s="333"/>
      <c r="K3" s="333"/>
      <c r="L3" s="333"/>
      <c r="M3" s="334"/>
      <c r="N3" s="332" t="s">
        <v>110</v>
      </c>
      <c r="O3" s="344"/>
      <c r="P3" s="344"/>
      <c r="Q3" s="344"/>
      <c r="R3" s="344"/>
      <c r="S3" s="344"/>
      <c r="T3" s="345"/>
    </row>
    <row r="4" spans="1:20" ht="27" customHeight="1" x14ac:dyDescent="0.15">
      <c r="A4" s="48" t="s">
        <v>89</v>
      </c>
      <c r="B4" s="349"/>
      <c r="C4" s="392"/>
      <c r="D4" s="393"/>
      <c r="E4" s="349"/>
      <c r="F4" s="349"/>
      <c r="G4" s="349"/>
      <c r="H4" s="11" t="s">
        <v>8</v>
      </c>
      <c r="I4" s="11" t="s">
        <v>9</v>
      </c>
      <c r="J4" s="11" t="s">
        <v>10</v>
      </c>
      <c r="K4" s="11" t="s">
        <v>11</v>
      </c>
      <c r="L4" s="11" t="s">
        <v>12</v>
      </c>
      <c r="M4" s="11" t="s">
        <v>13</v>
      </c>
      <c r="N4" s="22" t="s">
        <v>8</v>
      </c>
      <c r="O4" s="22" t="s">
        <v>9</v>
      </c>
      <c r="P4" s="22" t="s">
        <v>10</v>
      </c>
      <c r="Q4" s="22" t="s">
        <v>11</v>
      </c>
      <c r="R4" s="22" t="s">
        <v>12</v>
      </c>
      <c r="S4" s="22" t="s">
        <v>13</v>
      </c>
      <c r="T4" s="22" t="s">
        <v>30</v>
      </c>
    </row>
    <row r="5" spans="1:20" x14ac:dyDescent="0.15">
      <c r="A5" s="48" t="s">
        <v>94</v>
      </c>
      <c r="B5" s="50">
        <f>'附属資料10（貼付用）'!B5/14460*100</f>
        <v>100</v>
      </c>
      <c r="C5" s="58">
        <f>'附属資料10（貼付用）'!B5/'附属資料10（貼付用）'!C5*10000</f>
        <v>1.9089108910891091</v>
      </c>
      <c r="D5" s="50">
        <f>C5/C5*100</f>
        <v>100</v>
      </c>
      <c r="E5" s="50">
        <f>'附属資料10（貼付用）'!D5/420*100</f>
        <v>100</v>
      </c>
      <c r="F5" s="50">
        <f>'附属資料10（貼付用）'!E5/1695*100</f>
        <v>100</v>
      </c>
      <c r="G5" s="50">
        <f>'附属資料10（貼付用）'!F5/3333057*100</f>
        <v>100</v>
      </c>
      <c r="H5" s="51" t="s">
        <v>95</v>
      </c>
      <c r="I5" s="51" t="s">
        <v>95</v>
      </c>
      <c r="J5" s="51" t="s">
        <v>95</v>
      </c>
      <c r="K5" s="51" t="s">
        <v>95</v>
      </c>
      <c r="L5" s="51" t="s">
        <v>95</v>
      </c>
      <c r="M5" s="51" t="s">
        <v>95</v>
      </c>
      <c r="N5" s="54" t="s">
        <v>95</v>
      </c>
      <c r="O5" s="54" t="s">
        <v>95</v>
      </c>
      <c r="P5" s="54" t="s">
        <v>95</v>
      </c>
      <c r="Q5" s="54" t="s">
        <v>95</v>
      </c>
      <c r="R5" s="54" t="s">
        <v>95</v>
      </c>
      <c r="S5" s="54" t="s">
        <v>95</v>
      </c>
      <c r="T5" s="54" t="s">
        <v>95</v>
      </c>
    </row>
    <row r="6" spans="1:20" x14ac:dyDescent="0.15">
      <c r="A6" s="388" t="s">
        <v>96</v>
      </c>
      <c r="B6" s="389"/>
      <c r="C6" s="389"/>
      <c r="D6" s="389"/>
      <c r="E6" s="389"/>
      <c r="F6" s="389"/>
      <c r="G6" s="389"/>
      <c r="H6" s="389"/>
      <c r="I6" s="389"/>
      <c r="J6" s="389"/>
      <c r="K6" s="389"/>
      <c r="L6" s="389"/>
      <c r="M6" s="389"/>
      <c r="N6" s="389"/>
      <c r="O6" s="389"/>
      <c r="P6" s="389"/>
      <c r="Q6" s="389"/>
      <c r="R6" s="389"/>
      <c r="S6" s="389"/>
      <c r="T6" s="389"/>
    </row>
    <row r="7" spans="1:20" x14ac:dyDescent="0.15">
      <c r="A7" s="56" t="str">
        <f>'附属資料10（貼付用）'!A7</f>
        <v>令和元年</v>
      </c>
      <c r="B7" s="59">
        <f>'附属資料10（貼付用）'!B7/14460*100</f>
        <v>260.60165975103735</v>
      </c>
      <c r="C7" s="60">
        <f>'附属資料10（貼付用）'!B7/'附属資料10（貼付用）'!C7*10000</f>
        <v>2.9568382359178078</v>
      </c>
      <c r="D7" s="57">
        <f>C7/C5*100</f>
        <v>154.89660883179386</v>
      </c>
      <c r="E7" s="57">
        <f>'附属資料10（貼付用）'!D7/420*100</f>
        <v>353.8095238095238</v>
      </c>
      <c r="F7" s="57">
        <f>'附属資料10（貼付用）'!E7/1695*100</f>
        <v>346.01769911504425</v>
      </c>
      <c r="G7" s="57">
        <f>'附属資料10（貼付用）'!F7/3333057*100</f>
        <v>2724.2315987995403</v>
      </c>
      <c r="H7" s="60">
        <f>'附属資料10（貼付用）'!G7/SUM('附属資料10（貼付用）'!G7:L7)*100</f>
        <v>55.736008279595573</v>
      </c>
      <c r="I7" s="61">
        <f>'附属資料10（貼付用）'!H7/SUM('附属資料10（貼付用）'!G7:L7)*100</f>
        <v>3.6913196932303687</v>
      </c>
      <c r="J7" s="60">
        <f>'附属資料10（貼付用）'!I7/SUM('附属資料10（貼付用）'!G7:L7)*100</f>
        <v>9.5135737600509511</v>
      </c>
      <c r="K7" s="60">
        <f>'附属資料10（貼付用）'!J7/SUM('附属資料10（貼付用）'!G7:L7)*100</f>
        <v>0.18310644057001832</v>
      </c>
      <c r="L7" s="60">
        <f>'附属資料10（貼付用）'!K7/SUM('附属資料10（貼付用）'!G7:L7)*100</f>
        <v>2.6537165300002654E-3</v>
      </c>
      <c r="M7" s="60">
        <f>'附属資料10（貼付用）'!L7/SUM('附属資料10（貼付用）'!G7:L7)*100</f>
        <v>30.873338110023084</v>
      </c>
      <c r="N7" s="60">
        <f>'附属資料10（貼付用）'!M7/SUM('附属資料10（貼付用）'!M7:S7)*100</f>
        <v>92.715650865584081</v>
      </c>
      <c r="O7" s="60">
        <f>'附属資料10（貼付用）'!N7/SUM('附属資料10（貼付用）'!M7:S7)*100</f>
        <v>0.29592999098504108</v>
      </c>
      <c r="P7" s="60">
        <f>'附属資料10（貼付用）'!O7/SUM('附属資料10（貼付用）'!M7:S7)*100</f>
        <v>2.4881092762447024</v>
      </c>
      <c r="Q7" s="60">
        <f>'附属資料10（貼付用）'!P7/SUM('附属資料10（貼付用）'!M7:S7)*100</f>
        <v>0.28025711663693398</v>
      </c>
      <c r="R7" s="60">
        <f>'附属資料10（貼付用）'!Q7/SUM('附属資料10（貼付用）'!M7:S7)*100</f>
        <v>3.3039577713668273E-3</v>
      </c>
      <c r="S7" s="60">
        <f>'附属資料10（貼付用）'!R7/SUM('附属資料10（貼付用）'!M7:S7)*100</f>
        <v>3.6183954324678078</v>
      </c>
      <c r="T7" s="61">
        <f>'附属資料10（貼付用）'!S7/SUM('附属資料10（貼付用）'!M7:S7)*100</f>
        <v>0.59835336031007513</v>
      </c>
    </row>
    <row r="9" spans="1:20" x14ac:dyDescent="0.15">
      <c r="A9" t="s">
        <v>111</v>
      </c>
      <c r="B9" t="str">
        <f>'附属資料10（貼付用）'!B9</f>
        <v>1　出火率とは、人口1万人当たりの出火件数をいう。</v>
      </c>
    </row>
    <row r="10" spans="1:20" x14ac:dyDescent="0.15">
      <c r="B10" t="str">
        <f>'附属資料10（貼付用）'!B10</f>
        <v>2　人口は平成31年1月1日現在の住民基本台帳による。</v>
      </c>
    </row>
  </sheetData>
  <mergeCells count="8">
    <mergeCell ref="G3:G4"/>
    <mergeCell ref="H3:M3"/>
    <mergeCell ref="N3:T3"/>
    <mergeCell ref="A6:T6"/>
    <mergeCell ref="B3:B4"/>
    <mergeCell ref="C3:D4"/>
    <mergeCell ref="E3:E4"/>
    <mergeCell ref="F3:F4"/>
  </mergeCells>
  <phoneticPr fontId="3"/>
  <pageMargins left="0.44" right="0.26" top="0.98399999999999999" bottom="0.98399999999999999"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61"/>
  <sheetViews>
    <sheetView topLeftCell="A17" workbookViewId="0">
      <selection activeCell="B63" sqref="B63"/>
    </sheetView>
  </sheetViews>
  <sheetFormatPr defaultColWidth="9" defaultRowHeight="13.5" x14ac:dyDescent="0.15"/>
  <cols>
    <col min="1" max="2" width="4.625" style="116" customWidth="1"/>
    <col min="3" max="3" width="16" style="116" customWidth="1"/>
    <col min="4" max="5" width="9.125" style="116" bestFit="1" customWidth="1"/>
    <col min="6" max="6" width="9" style="116"/>
    <col min="7" max="7" width="19.125" style="116" customWidth="1"/>
    <col min="8" max="8" width="26.125" style="116" customWidth="1"/>
    <col min="9" max="12" width="9.125" style="116" bestFit="1" customWidth="1"/>
    <col min="13" max="13" width="9.5" style="116" bestFit="1" customWidth="1"/>
    <col min="14" max="14" width="9" style="116"/>
    <col min="15" max="15" width="19.625" style="116" customWidth="1"/>
    <col min="16" max="16" width="9.125" style="116" bestFit="1" customWidth="1"/>
    <col min="17" max="17" width="9" style="116"/>
    <col min="18" max="19" width="9.125" style="116" bestFit="1" customWidth="1"/>
    <col min="20" max="16384" width="9" style="116"/>
  </cols>
  <sheetData>
    <row r="3" spans="1:19" ht="40.5" x14ac:dyDescent="0.15">
      <c r="A3" s="111" t="s">
        <v>234</v>
      </c>
      <c r="B3" s="110"/>
      <c r="C3" s="2" t="s">
        <v>235</v>
      </c>
      <c r="D3" s="2" t="s">
        <v>0</v>
      </c>
      <c r="E3" s="4" t="s">
        <v>1</v>
      </c>
      <c r="F3" s="102" t="s">
        <v>236</v>
      </c>
      <c r="G3" s="102" t="s">
        <v>149</v>
      </c>
      <c r="H3" s="102" t="s">
        <v>150</v>
      </c>
      <c r="I3" s="102" t="s">
        <v>20</v>
      </c>
      <c r="J3" s="102" t="s">
        <v>21</v>
      </c>
      <c r="K3" s="102" t="s">
        <v>151</v>
      </c>
      <c r="L3" s="102" t="s">
        <v>152</v>
      </c>
      <c r="M3" s="102" t="s">
        <v>237</v>
      </c>
      <c r="O3" s="111" t="s">
        <v>238</v>
      </c>
      <c r="P3" s="111" t="s">
        <v>153</v>
      </c>
      <c r="Q3" s="117"/>
      <c r="R3" s="115" t="s">
        <v>234</v>
      </c>
      <c r="S3" s="111" t="s">
        <v>239</v>
      </c>
    </row>
    <row r="4" spans="1:19" x14ac:dyDescent="0.15">
      <c r="A4" s="116">
        <f>R4+S4</f>
        <v>7</v>
      </c>
      <c r="C4" s="141">
        <v>43496.972222222219</v>
      </c>
      <c r="D4">
        <v>1</v>
      </c>
      <c r="E4">
        <v>31</v>
      </c>
      <c r="F4" t="s">
        <v>240</v>
      </c>
      <c r="G4" t="s">
        <v>274</v>
      </c>
      <c r="H4" t="s">
        <v>215</v>
      </c>
      <c r="I4">
        <v>3</v>
      </c>
      <c r="J4">
        <v>0</v>
      </c>
      <c r="K4">
        <v>81</v>
      </c>
      <c r="L4">
        <v>0</v>
      </c>
      <c r="M4">
        <v>1674</v>
      </c>
      <c r="O4" s="116" t="str">
        <f t="shared" ref="O4:O44" si="0">IF(LEFT(G4,3)="東京都",G4,F4&amp;G4)</f>
        <v>北海道小樽市</v>
      </c>
      <c r="P4" s="116">
        <f>IF(ISNUMBER($M4),ROUND( $M4/10,0),$M4)</f>
        <v>167</v>
      </c>
      <c r="R4" s="116">
        <f>RANK($C4,$C:$C,1)</f>
        <v>7</v>
      </c>
      <c r="S4" s="116">
        <v>0</v>
      </c>
    </row>
    <row r="5" spans="1:19" x14ac:dyDescent="0.15">
      <c r="A5" s="116">
        <f t="shared" ref="A5:A61" si="1">R5+S5</f>
        <v>22</v>
      </c>
      <c r="C5" s="141">
        <v>43575.090277777781</v>
      </c>
      <c r="D5">
        <v>4</v>
      </c>
      <c r="E5">
        <v>20</v>
      </c>
      <c r="F5" t="s">
        <v>240</v>
      </c>
      <c r="G5" t="s">
        <v>275</v>
      </c>
      <c r="H5" t="s">
        <v>261</v>
      </c>
      <c r="I5">
        <v>0</v>
      </c>
      <c r="J5">
        <v>13</v>
      </c>
      <c r="K5">
        <v>0</v>
      </c>
      <c r="L5">
        <v>0</v>
      </c>
      <c r="M5">
        <v>308</v>
      </c>
      <c r="O5" s="116" t="str">
        <f t="shared" si="0"/>
        <v>北海道登別市</v>
      </c>
      <c r="P5" s="116">
        <f t="shared" ref="P5:P61" si="2">IF(ISNUMBER($M5),ROUND( $M5/10,0),$M5)</f>
        <v>31</v>
      </c>
      <c r="R5" s="116">
        <f t="shared" ref="R5:R61" si="3">RANK($C5,$C:$C,1)</f>
        <v>22</v>
      </c>
      <c r="S5" s="116">
        <f>COUNTIF($R$4:$R4,$R5)</f>
        <v>0</v>
      </c>
    </row>
    <row r="6" spans="1:19" x14ac:dyDescent="0.15">
      <c r="A6" s="116">
        <f t="shared" si="1"/>
        <v>29</v>
      </c>
      <c r="C6" s="141">
        <v>43607</v>
      </c>
      <c r="D6">
        <v>5</v>
      </c>
      <c r="E6">
        <v>22</v>
      </c>
      <c r="F6" t="s">
        <v>240</v>
      </c>
      <c r="G6" t="s">
        <v>276</v>
      </c>
      <c r="H6" t="s">
        <v>249</v>
      </c>
      <c r="I6">
        <v>0</v>
      </c>
      <c r="J6">
        <v>0</v>
      </c>
      <c r="K6">
        <v>0</v>
      </c>
      <c r="L6">
        <v>21479</v>
      </c>
      <c r="M6">
        <v>13474</v>
      </c>
      <c r="O6" s="116" t="str">
        <f t="shared" si="0"/>
        <v>北海道雄武町</v>
      </c>
      <c r="P6" s="116">
        <f t="shared" si="2"/>
        <v>1347</v>
      </c>
      <c r="R6" s="116">
        <f t="shared" si="3"/>
        <v>29</v>
      </c>
      <c r="S6" s="116">
        <f>COUNTIF($R$4:$R5,$R6)</f>
        <v>0</v>
      </c>
    </row>
    <row r="7" spans="1:19" x14ac:dyDescent="0.15">
      <c r="A7" s="116">
        <f t="shared" si="1"/>
        <v>31</v>
      </c>
      <c r="C7" s="141">
        <v>43618.569444444445</v>
      </c>
      <c r="D7">
        <v>6</v>
      </c>
      <c r="E7">
        <v>2</v>
      </c>
      <c r="F7" t="s">
        <v>240</v>
      </c>
      <c r="G7" t="s">
        <v>277</v>
      </c>
      <c r="H7" t="s">
        <v>278</v>
      </c>
      <c r="I7">
        <v>0</v>
      </c>
      <c r="J7">
        <v>1</v>
      </c>
      <c r="K7">
        <v>5320</v>
      </c>
      <c r="L7">
        <v>0</v>
      </c>
      <c r="M7">
        <v>58579</v>
      </c>
      <c r="O7" s="116" t="str">
        <f t="shared" si="0"/>
        <v>北海道天塩町</v>
      </c>
      <c r="P7" s="116">
        <f t="shared" si="2"/>
        <v>5858</v>
      </c>
      <c r="R7" s="116">
        <f t="shared" si="3"/>
        <v>31</v>
      </c>
      <c r="S7" s="116">
        <f>COUNTIF($R$4:$R6,$R7)</f>
        <v>0</v>
      </c>
    </row>
    <row r="8" spans="1:19" x14ac:dyDescent="0.15">
      <c r="A8" s="116">
        <f t="shared" si="1"/>
        <v>38</v>
      </c>
      <c r="C8" s="141">
        <v>43691</v>
      </c>
      <c r="D8">
        <v>8</v>
      </c>
      <c r="E8">
        <v>14</v>
      </c>
      <c r="F8" t="s">
        <v>240</v>
      </c>
      <c r="G8" t="s">
        <v>279</v>
      </c>
      <c r="H8" t="s">
        <v>278</v>
      </c>
      <c r="I8">
        <v>0</v>
      </c>
      <c r="J8">
        <v>0</v>
      </c>
      <c r="K8">
        <v>3699</v>
      </c>
      <c r="L8">
        <v>0</v>
      </c>
      <c r="M8">
        <v>28050</v>
      </c>
      <c r="O8" s="116" t="str">
        <f t="shared" si="0"/>
        <v>北海道恵庭市</v>
      </c>
      <c r="P8" s="116">
        <f t="shared" si="2"/>
        <v>2805</v>
      </c>
      <c r="R8" s="116">
        <f t="shared" si="3"/>
        <v>38</v>
      </c>
      <c r="S8" s="116">
        <f>COUNTIF($R$4:$R7,$R8)</f>
        <v>0</v>
      </c>
    </row>
    <row r="9" spans="1:19" x14ac:dyDescent="0.15">
      <c r="A9" s="116">
        <f t="shared" si="1"/>
        <v>45</v>
      </c>
      <c r="C9" s="141">
        <v>43767.047222222223</v>
      </c>
      <c r="D9">
        <v>10</v>
      </c>
      <c r="E9">
        <v>29</v>
      </c>
      <c r="F9" t="s">
        <v>240</v>
      </c>
      <c r="G9" t="s">
        <v>280</v>
      </c>
      <c r="H9" t="s">
        <v>278</v>
      </c>
      <c r="I9">
        <v>0</v>
      </c>
      <c r="J9">
        <v>0</v>
      </c>
      <c r="K9">
        <v>5106</v>
      </c>
      <c r="L9">
        <v>0</v>
      </c>
      <c r="M9">
        <v>1239598</v>
      </c>
      <c r="O9" s="116" t="str">
        <f t="shared" si="0"/>
        <v>北海道札幌市厚別区</v>
      </c>
      <c r="P9" s="116">
        <f t="shared" si="2"/>
        <v>123960</v>
      </c>
      <c r="R9" s="116">
        <f t="shared" si="3"/>
        <v>45</v>
      </c>
      <c r="S9" s="116">
        <f>COUNTIF($R$4:$R8,$R9)</f>
        <v>0</v>
      </c>
    </row>
    <row r="10" spans="1:19" x14ac:dyDescent="0.15">
      <c r="A10" s="116">
        <f t="shared" si="1"/>
        <v>9</v>
      </c>
      <c r="C10" s="141">
        <v>43499.076388888891</v>
      </c>
      <c r="D10">
        <v>2</v>
      </c>
      <c r="E10">
        <v>3</v>
      </c>
      <c r="F10" t="s">
        <v>254</v>
      </c>
      <c r="G10" t="s">
        <v>281</v>
      </c>
      <c r="H10" t="s">
        <v>282</v>
      </c>
      <c r="I10">
        <v>3</v>
      </c>
      <c r="J10">
        <v>1</v>
      </c>
      <c r="K10">
        <v>165</v>
      </c>
      <c r="L10">
        <v>0</v>
      </c>
      <c r="M10">
        <v>2860</v>
      </c>
      <c r="O10" s="116" t="str">
        <f t="shared" si="0"/>
        <v>青森県八戸市</v>
      </c>
      <c r="P10" s="116">
        <f t="shared" si="2"/>
        <v>286</v>
      </c>
      <c r="R10" s="116">
        <f t="shared" si="3"/>
        <v>9</v>
      </c>
      <c r="S10" s="116">
        <f>COUNTIF($R$4:$R9,$R10)</f>
        <v>0</v>
      </c>
    </row>
    <row r="11" spans="1:19" x14ac:dyDescent="0.15">
      <c r="A11" s="116">
        <f t="shared" si="1"/>
        <v>14</v>
      </c>
      <c r="C11" s="141">
        <v>43534.979166666664</v>
      </c>
      <c r="D11">
        <v>3</v>
      </c>
      <c r="E11">
        <v>10</v>
      </c>
      <c r="F11" t="s">
        <v>254</v>
      </c>
      <c r="G11" t="s">
        <v>283</v>
      </c>
      <c r="H11" t="s">
        <v>215</v>
      </c>
      <c r="I11">
        <v>4</v>
      </c>
      <c r="J11">
        <v>1</v>
      </c>
      <c r="K11">
        <v>243</v>
      </c>
      <c r="L11">
        <v>0</v>
      </c>
      <c r="M11">
        <v>5746</v>
      </c>
      <c r="O11" s="116" t="str">
        <f t="shared" si="0"/>
        <v>青森県弘前市</v>
      </c>
      <c r="P11" s="116">
        <f t="shared" si="2"/>
        <v>575</v>
      </c>
      <c r="R11" s="116">
        <f t="shared" si="3"/>
        <v>14</v>
      </c>
      <c r="S11" s="116">
        <f>COUNTIF($R$4:$R10,$R11)</f>
        <v>0</v>
      </c>
    </row>
    <row r="12" spans="1:19" x14ac:dyDescent="0.15">
      <c r="A12" s="116">
        <f t="shared" si="1"/>
        <v>56</v>
      </c>
      <c r="C12" s="141">
        <v>43823.597222222219</v>
      </c>
      <c r="D12">
        <v>12</v>
      </c>
      <c r="E12">
        <v>24</v>
      </c>
      <c r="F12" t="s">
        <v>254</v>
      </c>
      <c r="G12" t="s">
        <v>284</v>
      </c>
      <c r="H12" t="s">
        <v>278</v>
      </c>
      <c r="I12">
        <v>0</v>
      </c>
      <c r="J12">
        <v>1</v>
      </c>
      <c r="K12">
        <v>4188</v>
      </c>
      <c r="L12">
        <v>0</v>
      </c>
      <c r="M12">
        <v>188851</v>
      </c>
      <c r="O12" s="116" t="str">
        <f t="shared" si="0"/>
        <v>青森県三沢市</v>
      </c>
      <c r="P12" s="116">
        <f t="shared" si="2"/>
        <v>18885</v>
      </c>
      <c r="R12" s="116">
        <f t="shared" si="3"/>
        <v>56</v>
      </c>
      <c r="S12" s="116">
        <f>COUNTIF($R$4:$R11,$R12)</f>
        <v>0</v>
      </c>
    </row>
    <row r="13" spans="1:19" x14ac:dyDescent="0.15">
      <c r="A13" s="116">
        <f t="shared" si="1"/>
        <v>10</v>
      </c>
      <c r="C13" s="141">
        <v>43501.920138888891</v>
      </c>
      <c r="D13">
        <v>2</v>
      </c>
      <c r="E13">
        <v>5</v>
      </c>
      <c r="F13" t="s">
        <v>256</v>
      </c>
      <c r="G13" t="s">
        <v>285</v>
      </c>
      <c r="H13" t="s">
        <v>215</v>
      </c>
      <c r="I13">
        <v>4</v>
      </c>
      <c r="J13">
        <v>0</v>
      </c>
      <c r="K13">
        <v>181</v>
      </c>
      <c r="L13">
        <v>0</v>
      </c>
      <c r="M13">
        <v>8786</v>
      </c>
      <c r="O13" s="116" t="str">
        <f t="shared" si="0"/>
        <v>福島県郡山市</v>
      </c>
      <c r="P13" s="116">
        <f t="shared" si="2"/>
        <v>879</v>
      </c>
      <c r="R13" s="116">
        <f t="shared" si="3"/>
        <v>10</v>
      </c>
      <c r="S13" s="116">
        <f>COUNTIF($R$4:$R12,$R13)</f>
        <v>0</v>
      </c>
    </row>
    <row r="14" spans="1:19" x14ac:dyDescent="0.15">
      <c r="A14" s="116">
        <f t="shared" si="1"/>
        <v>43</v>
      </c>
      <c r="C14" s="141">
        <v>43738.96875</v>
      </c>
      <c r="D14">
        <v>9</v>
      </c>
      <c r="E14">
        <v>30</v>
      </c>
      <c r="F14" t="s">
        <v>256</v>
      </c>
      <c r="G14" t="s">
        <v>286</v>
      </c>
      <c r="H14" t="s">
        <v>214</v>
      </c>
      <c r="I14">
        <v>0</v>
      </c>
      <c r="J14">
        <v>0</v>
      </c>
      <c r="K14">
        <v>950</v>
      </c>
      <c r="L14">
        <v>0</v>
      </c>
      <c r="M14">
        <v>498647</v>
      </c>
      <c r="O14" s="116" t="str">
        <f t="shared" si="0"/>
        <v>福島県福島市</v>
      </c>
      <c r="P14" s="116">
        <f t="shared" si="2"/>
        <v>49865</v>
      </c>
      <c r="R14" s="116">
        <f t="shared" si="3"/>
        <v>43</v>
      </c>
      <c r="S14" s="116">
        <f>COUNTIF($R$4:$R13,$R14)</f>
        <v>0</v>
      </c>
    </row>
    <row r="15" spans="1:19" x14ac:dyDescent="0.15">
      <c r="A15" s="116">
        <f t="shared" si="1"/>
        <v>13</v>
      </c>
      <c r="C15" s="141">
        <v>43513.961805555555</v>
      </c>
      <c r="D15">
        <v>2</v>
      </c>
      <c r="E15">
        <v>17</v>
      </c>
      <c r="F15" t="s">
        <v>241</v>
      </c>
      <c r="G15" t="s">
        <v>287</v>
      </c>
      <c r="H15" t="s">
        <v>214</v>
      </c>
      <c r="I15">
        <v>0</v>
      </c>
      <c r="J15">
        <v>0</v>
      </c>
      <c r="K15">
        <v>10603</v>
      </c>
      <c r="L15">
        <v>0</v>
      </c>
      <c r="M15">
        <v>214504</v>
      </c>
      <c r="O15" s="116" t="str">
        <f t="shared" si="0"/>
        <v>茨城県小美玉市</v>
      </c>
      <c r="P15" s="116">
        <f t="shared" si="2"/>
        <v>21450</v>
      </c>
      <c r="R15" s="116">
        <f t="shared" si="3"/>
        <v>13</v>
      </c>
      <c r="S15" s="116">
        <f>COUNTIF($R$4:$R14,$R15)</f>
        <v>0</v>
      </c>
    </row>
    <row r="16" spans="1:19" x14ac:dyDescent="0.15">
      <c r="A16" s="116">
        <f t="shared" si="1"/>
        <v>17</v>
      </c>
      <c r="C16" s="141">
        <v>43558.899305555555</v>
      </c>
      <c r="D16">
        <v>4</v>
      </c>
      <c r="E16">
        <v>3</v>
      </c>
      <c r="F16" t="s">
        <v>241</v>
      </c>
      <c r="G16" t="s">
        <v>288</v>
      </c>
      <c r="H16" t="s">
        <v>278</v>
      </c>
      <c r="I16">
        <v>0</v>
      </c>
      <c r="J16">
        <v>0</v>
      </c>
      <c r="K16">
        <v>0</v>
      </c>
      <c r="L16">
        <v>0</v>
      </c>
      <c r="M16">
        <v>503100</v>
      </c>
      <c r="O16" s="116" t="str">
        <f t="shared" si="0"/>
        <v>茨城県つくば市</v>
      </c>
      <c r="P16" s="116">
        <f t="shared" si="2"/>
        <v>50310</v>
      </c>
      <c r="R16" s="116">
        <f t="shared" si="3"/>
        <v>17</v>
      </c>
      <c r="S16" s="116">
        <f>COUNTIF($R$4:$R15,$R16)</f>
        <v>0</v>
      </c>
    </row>
    <row r="17" spans="1:19" x14ac:dyDescent="0.15">
      <c r="A17" s="116">
        <f t="shared" si="1"/>
        <v>25</v>
      </c>
      <c r="C17" s="141">
        <v>43600.239583333336</v>
      </c>
      <c r="D17">
        <v>5</v>
      </c>
      <c r="E17">
        <v>15</v>
      </c>
      <c r="F17" t="s">
        <v>241</v>
      </c>
      <c r="G17" t="s">
        <v>289</v>
      </c>
      <c r="H17" t="s">
        <v>217</v>
      </c>
      <c r="I17">
        <v>0</v>
      </c>
      <c r="J17">
        <v>0</v>
      </c>
      <c r="K17">
        <v>0</v>
      </c>
      <c r="L17">
        <v>0</v>
      </c>
      <c r="M17">
        <v>972142</v>
      </c>
      <c r="O17" s="116" t="str">
        <f t="shared" si="0"/>
        <v>茨城県常総市</v>
      </c>
      <c r="P17" s="116">
        <f t="shared" si="2"/>
        <v>97214</v>
      </c>
      <c r="R17" s="116">
        <f t="shared" si="3"/>
        <v>25</v>
      </c>
      <c r="S17" s="116">
        <f>COUNTIF($R$4:$R16,$R17)</f>
        <v>0</v>
      </c>
    </row>
    <row r="18" spans="1:19" x14ac:dyDescent="0.15">
      <c r="A18" s="116">
        <f t="shared" si="1"/>
        <v>23</v>
      </c>
      <c r="C18" s="141">
        <v>43594.53125</v>
      </c>
      <c r="D18">
        <v>5</v>
      </c>
      <c r="E18">
        <v>9</v>
      </c>
      <c r="F18" t="s">
        <v>241</v>
      </c>
      <c r="G18" t="s">
        <v>290</v>
      </c>
      <c r="H18" t="s">
        <v>216</v>
      </c>
      <c r="I18">
        <v>0</v>
      </c>
      <c r="J18">
        <v>0</v>
      </c>
      <c r="K18">
        <v>2016</v>
      </c>
      <c r="L18">
        <v>0</v>
      </c>
      <c r="M18">
        <v>305625</v>
      </c>
      <c r="O18" s="116" t="str">
        <f t="shared" si="0"/>
        <v>茨城県神栖市</v>
      </c>
      <c r="P18" s="116">
        <f t="shared" si="2"/>
        <v>30563</v>
      </c>
      <c r="R18" s="116">
        <f t="shared" si="3"/>
        <v>23</v>
      </c>
      <c r="S18" s="116">
        <f>COUNTIF($R$4:$R17,$R18)</f>
        <v>0</v>
      </c>
    </row>
    <row r="19" spans="1:19" x14ac:dyDescent="0.15">
      <c r="A19" s="116">
        <f t="shared" si="1"/>
        <v>24</v>
      </c>
      <c r="C19" s="141">
        <v>43600.152777777781</v>
      </c>
      <c r="D19">
        <v>5</v>
      </c>
      <c r="E19">
        <v>15</v>
      </c>
      <c r="F19" t="s">
        <v>242</v>
      </c>
      <c r="G19" t="s">
        <v>291</v>
      </c>
      <c r="H19" t="s">
        <v>215</v>
      </c>
      <c r="I19">
        <v>3</v>
      </c>
      <c r="J19">
        <v>0</v>
      </c>
      <c r="K19">
        <v>312</v>
      </c>
      <c r="L19">
        <v>0</v>
      </c>
      <c r="M19">
        <v>17617</v>
      </c>
      <c r="O19" s="116" t="str">
        <f t="shared" si="0"/>
        <v>栃木県市貝町</v>
      </c>
      <c r="P19" s="116">
        <f t="shared" si="2"/>
        <v>1762</v>
      </c>
      <c r="R19" s="116">
        <f t="shared" si="3"/>
        <v>24</v>
      </c>
      <c r="S19" s="116">
        <f>COUNTIF($R$4:$R18,$R19)</f>
        <v>0</v>
      </c>
    </row>
    <row r="20" spans="1:19" x14ac:dyDescent="0.15">
      <c r="A20" s="116">
        <f t="shared" si="1"/>
        <v>34</v>
      </c>
      <c r="C20" s="141">
        <v>43663.951388888891</v>
      </c>
      <c r="D20">
        <v>7</v>
      </c>
      <c r="E20">
        <v>17</v>
      </c>
      <c r="F20" t="s">
        <v>242</v>
      </c>
      <c r="G20" t="s">
        <v>292</v>
      </c>
      <c r="H20" t="s">
        <v>214</v>
      </c>
      <c r="I20">
        <v>0</v>
      </c>
      <c r="J20">
        <v>0</v>
      </c>
      <c r="K20">
        <v>5324</v>
      </c>
      <c r="L20">
        <v>0</v>
      </c>
      <c r="M20">
        <v>2411138</v>
      </c>
      <c r="O20" s="116" t="str">
        <f t="shared" si="0"/>
        <v>栃木県栃木市</v>
      </c>
      <c r="P20" s="116">
        <f t="shared" si="2"/>
        <v>241114</v>
      </c>
      <c r="R20" s="116">
        <f t="shared" si="3"/>
        <v>34</v>
      </c>
      <c r="S20" s="116">
        <f>COUNTIF($R$4:$R19,$R20)</f>
        <v>0</v>
      </c>
    </row>
    <row r="21" spans="1:19" x14ac:dyDescent="0.15">
      <c r="A21" s="116">
        <f t="shared" si="1"/>
        <v>57</v>
      </c>
      <c r="C21" s="141">
        <v>43825.083333333336</v>
      </c>
      <c r="D21">
        <v>12</v>
      </c>
      <c r="E21">
        <v>26</v>
      </c>
      <c r="F21" t="s">
        <v>242</v>
      </c>
      <c r="G21" t="s">
        <v>293</v>
      </c>
      <c r="H21" t="s">
        <v>214</v>
      </c>
      <c r="I21">
        <v>0</v>
      </c>
      <c r="J21">
        <v>1</v>
      </c>
      <c r="K21">
        <v>1829</v>
      </c>
      <c r="L21">
        <v>0</v>
      </c>
      <c r="M21">
        <v>326622</v>
      </c>
      <c r="O21" s="116" t="str">
        <f t="shared" si="0"/>
        <v>栃木県さくら市</v>
      </c>
      <c r="P21" s="116">
        <f t="shared" si="2"/>
        <v>32662</v>
      </c>
      <c r="R21" s="116">
        <f t="shared" si="3"/>
        <v>57</v>
      </c>
      <c r="S21" s="116">
        <f>COUNTIF($R$4:$R20,$R21)</f>
        <v>0</v>
      </c>
    </row>
    <row r="22" spans="1:19" x14ac:dyDescent="0.15">
      <c r="A22" s="116">
        <f t="shared" si="1"/>
        <v>30</v>
      </c>
      <c r="C22" s="141">
        <v>43607.902777777781</v>
      </c>
      <c r="D22">
        <v>5</v>
      </c>
      <c r="E22">
        <v>22</v>
      </c>
      <c r="F22" t="s">
        <v>243</v>
      </c>
      <c r="G22" t="s">
        <v>294</v>
      </c>
      <c r="H22" t="s">
        <v>295</v>
      </c>
      <c r="I22">
        <v>0</v>
      </c>
      <c r="J22">
        <v>0</v>
      </c>
      <c r="K22">
        <v>5040</v>
      </c>
      <c r="L22">
        <v>0</v>
      </c>
      <c r="M22">
        <v>147604</v>
      </c>
      <c r="O22" s="116" t="str">
        <f t="shared" si="0"/>
        <v>埼玉県杉戸町</v>
      </c>
      <c r="P22" s="116">
        <f t="shared" si="2"/>
        <v>14760</v>
      </c>
      <c r="R22" s="116">
        <f t="shared" si="3"/>
        <v>30</v>
      </c>
      <c r="S22" s="116">
        <f>COUNTIF($R$4:$R21,$R22)</f>
        <v>0</v>
      </c>
    </row>
    <row r="23" spans="1:19" x14ac:dyDescent="0.15">
      <c r="A23" s="116">
        <f t="shared" si="1"/>
        <v>28</v>
      </c>
      <c r="C23" s="141">
        <v>43606.96875</v>
      </c>
      <c r="D23">
        <v>5</v>
      </c>
      <c r="E23">
        <v>21</v>
      </c>
      <c r="F23" t="s">
        <v>243</v>
      </c>
      <c r="G23" t="s">
        <v>296</v>
      </c>
      <c r="H23" t="s">
        <v>215</v>
      </c>
      <c r="I23">
        <v>3</v>
      </c>
      <c r="J23">
        <v>0</v>
      </c>
      <c r="K23">
        <v>111</v>
      </c>
      <c r="L23">
        <v>0</v>
      </c>
      <c r="M23">
        <v>12604</v>
      </c>
      <c r="O23" s="116" t="str">
        <f t="shared" si="0"/>
        <v>埼玉県三郷市</v>
      </c>
      <c r="P23" s="116">
        <f t="shared" si="2"/>
        <v>1260</v>
      </c>
      <c r="R23" s="116">
        <f t="shared" si="3"/>
        <v>28</v>
      </c>
      <c r="S23" s="116">
        <f>COUNTIF($R$4:$R22,$R23)</f>
        <v>0</v>
      </c>
    </row>
    <row r="24" spans="1:19" x14ac:dyDescent="0.15">
      <c r="A24" s="116">
        <f t="shared" si="1"/>
        <v>37</v>
      </c>
      <c r="C24" s="141">
        <v>43680.8125</v>
      </c>
      <c r="D24">
        <v>8</v>
      </c>
      <c r="E24">
        <v>3</v>
      </c>
      <c r="F24" t="s">
        <v>243</v>
      </c>
      <c r="G24" t="s">
        <v>297</v>
      </c>
      <c r="H24" t="s">
        <v>216</v>
      </c>
      <c r="I24">
        <v>0</v>
      </c>
      <c r="J24">
        <v>1</v>
      </c>
      <c r="K24">
        <v>872</v>
      </c>
      <c r="L24">
        <v>0</v>
      </c>
      <c r="M24">
        <v>771056</v>
      </c>
      <c r="O24" s="116" t="str">
        <f t="shared" si="0"/>
        <v>埼玉県伊奈町</v>
      </c>
      <c r="P24" s="116">
        <f t="shared" si="2"/>
        <v>77106</v>
      </c>
      <c r="R24" s="116">
        <f t="shared" si="3"/>
        <v>37</v>
      </c>
      <c r="S24" s="116">
        <f>COUNTIF($R$4:$R23,$R24)</f>
        <v>0</v>
      </c>
    </row>
    <row r="25" spans="1:19" x14ac:dyDescent="0.15">
      <c r="A25" s="116">
        <f t="shared" si="1"/>
        <v>4</v>
      </c>
      <c r="C25" s="141">
        <v>43476.583333333336</v>
      </c>
      <c r="D25">
        <v>1</v>
      </c>
      <c r="E25">
        <v>11</v>
      </c>
      <c r="F25" t="s">
        <v>244</v>
      </c>
      <c r="G25" t="s">
        <v>298</v>
      </c>
      <c r="H25" t="s">
        <v>76</v>
      </c>
      <c r="I25">
        <v>0</v>
      </c>
      <c r="J25">
        <v>4</v>
      </c>
      <c r="K25">
        <v>0</v>
      </c>
      <c r="L25">
        <v>0</v>
      </c>
      <c r="M25">
        <v>300483</v>
      </c>
      <c r="O25" s="116" t="str">
        <f t="shared" si="0"/>
        <v>東京都港区</v>
      </c>
      <c r="P25" s="116">
        <f t="shared" si="2"/>
        <v>30048</v>
      </c>
      <c r="R25" s="116">
        <f t="shared" si="3"/>
        <v>4</v>
      </c>
      <c r="S25" s="116">
        <f>COUNTIF($R$4:$R24,$R25)</f>
        <v>0</v>
      </c>
    </row>
    <row r="26" spans="1:19" x14ac:dyDescent="0.15">
      <c r="A26" s="116">
        <f t="shared" si="1"/>
        <v>12</v>
      </c>
      <c r="C26" s="141">
        <v>43508.555555555555</v>
      </c>
      <c r="D26">
        <v>2</v>
      </c>
      <c r="E26">
        <v>12</v>
      </c>
      <c r="F26" t="s">
        <v>244</v>
      </c>
      <c r="G26" t="s">
        <v>299</v>
      </c>
      <c r="H26" t="s">
        <v>216</v>
      </c>
      <c r="I26">
        <v>3</v>
      </c>
      <c r="J26">
        <v>1</v>
      </c>
      <c r="K26">
        <v>660</v>
      </c>
      <c r="L26">
        <v>0</v>
      </c>
      <c r="M26">
        <v>1785157</v>
      </c>
      <c r="O26" s="116" t="str">
        <f t="shared" si="0"/>
        <v>東京都大田区</v>
      </c>
      <c r="P26" s="116">
        <f t="shared" si="2"/>
        <v>178516</v>
      </c>
      <c r="R26" s="116">
        <f t="shared" si="3"/>
        <v>12</v>
      </c>
      <c r="S26" s="116">
        <f>COUNTIF($R$4:$R25,$R26)</f>
        <v>0</v>
      </c>
    </row>
    <row r="27" spans="1:19" x14ac:dyDescent="0.15">
      <c r="A27" s="116">
        <f t="shared" si="1"/>
        <v>15</v>
      </c>
      <c r="C27" s="141">
        <v>43536.084722222222</v>
      </c>
      <c r="D27">
        <v>3</v>
      </c>
      <c r="E27">
        <v>12</v>
      </c>
      <c r="F27" t="s">
        <v>244</v>
      </c>
      <c r="G27" t="s">
        <v>300</v>
      </c>
      <c r="H27" t="s">
        <v>278</v>
      </c>
      <c r="I27">
        <v>0</v>
      </c>
      <c r="J27">
        <v>0</v>
      </c>
      <c r="K27">
        <v>200</v>
      </c>
      <c r="L27">
        <v>0</v>
      </c>
      <c r="M27">
        <v>352028</v>
      </c>
      <c r="O27" s="116" t="str">
        <f t="shared" si="0"/>
        <v>東京都文京区</v>
      </c>
      <c r="P27" s="116">
        <f t="shared" si="2"/>
        <v>35203</v>
      </c>
      <c r="R27" s="116">
        <f t="shared" si="3"/>
        <v>15</v>
      </c>
      <c r="S27" s="116">
        <f>COUNTIF($R$4:$R26,$R27)</f>
        <v>0</v>
      </c>
    </row>
    <row r="28" spans="1:19" x14ac:dyDescent="0.15">
      <c r="A28" s="116">
        <f t="shared" si="1"/>
        <v>6</v>
      </c>
      <c r="C28" s="141">
        <v>43492.107638888891</v>
      </c>
      <c r="D28">
        <v>1</v>
      </c>
      <c r="E28">
        <v>27</v>
      </c>
      <c r="F28" t="s">
        <v>244</v>
      </c>
      <c r="G28" t="s">
        <v>301</v>
      </c>
      <c r="H28" t="s">
        <v>215</v>
      </c>
      <c r="I28">
        <v>4</v>
      </c>
      <c r="J28">
        <v>0</v>
      </c>
      <c r="K28">
        <v>110</v>
      </c>
      <c r="L28">
        <v>0</v>
      </c>
      <c r="M28">
        <v>19466</v>
      </c>
      <c r="O28" s="116" t="str">
        <f t="shared" si="0"/>
        <v>東京都日野市</v>
      </c>
      <c r="P28" s="116">
        <f t="shared" si="2"/>
        <v>1947</v>
      </c>
      <c r="R28" s="116">
        <f t="shared" si="3"/>
        <v>6</v>
      </c>
      <c r="S28" s="116">
        <f>COUNTIF($R$4:$R27,$R28)</f>
        <v>0</v>
      </c>
    </row>
    <row r="29" spans="1:19" x14ac:dyDescent="0.15">
      <c r="A29" s="116">
        <f t="shared" si="1"/>
        <v>36</v>
      </c>
      <c r="C29" s="141">
        <v>43665.200694444444</v>
      </c>
      <c r="D29">
        <v>7</v>
      </c>
      <c r="E29">
        <v>19</v>
      </c>
      <c r="F29" t="s">
        <v>244</v>
      </c>
      <c r="G29" t="s">
        <v>257</v>
      </c>
      <c r="H29" t="s">
        <v>278</v>
      </c>
      <c r="I29">
        <v>0</v>
      </c>
      <c r="J29">
        <v>0</v>
      </c>
      <c r="K29">
        <v>184</v>
      </c>
      <c r="L29">
        <v>0</v>
      </c>
      <c r="M29">
        <v>725105</v>
      </c>
      <c r="O29" s="116" t="str">
        <f t="shared" si="0"/>
        <v>東京都多摩市</v>
      </c>
      <c r="P29" s="116">
        <f t="shared" si="2"/>
        <v>72511</v>
      </c>
      <c r="R29" s="116">
        <f t="shared" si="3"/>
        <v>36</v>
      </c>
      <c r="S29" s="116">
        <f>COUNTIF($R$4:$R28,$R29)</f>
        <v>0</v>
      </c>
    </row>
    <row r="30" spans="1:19" x14ac:dyDescent="0.15">
      <c r="A30" s="116">
        <f t="shared" si="1"/>
        <v>55</v>
      </c>
      <c r="C30" s="141">
        <v>43821.229166666664</v>
      </c>
      <c r="D30">
        <v>12</v>
      </c>
      <c r="E30">
        <v>22</v>
      </c>
      <c r="F30" t="s">
        <v>244</v>
      </c>
      <c r="G30" t="s">
        <v>300</v>
      </c>
      <c r="H30" t="s">
        <v>218</v>
      </c>
      <c r="I30">
        <v>3</v>
      </c>
      <c r="J30">
        <v>0</v>
      </c>
      <c r="K30">
        <v>20</v>
      </c>
      <c r="L30">
        <v>0</v>
      </c>
      <c r="M30">
        <v>4135</v>
      </c>
      <c r="O30" s="116" t="str">
        <f t="shared" si="0"/>
        <v>東京都文京区</v>
      </c>
      <c r="P30" s="116">
        <f t="shared" si="2"/>
        <v>414</v>
      </c>
      <c r="R30" s="116">
        <f t="shared" si="3"/>
        <v>55</v>
      </c>
      <c r="S30" s="116">
        <f>COUNTIF($R$4:$R29,$R30)</f>
        <v>0</v>
      </c>
    </row>
    <row r="31" spans="1:19" x14ac:dyDescent="0.15">
      <c r="A31" s="116">
        <f t="shared" si="1"/>
        <v>2</v>
      </c>
      <c r="C31" s="141">
        <v>43474.194444444445</v>
      </c>
      <c r="D31">
        <v>1</v>
      </c>
      <c r="E31">
        <v>9</v>
      </c>
      <c r="F31" t="s">
        <v>258</v>
      </c>
      <c r="G31" t="s">
        <v>302</v>
      </c>
      <c r="H31" t="s">
        <v>215</v>
      </c>
      <c r="I31">
        <v>3</v>
      </c>
      <c r="J31">
        <v>2</v>
      </c>
      <c r="K31">
        <v>116</v>
      </c>
      <c r="L31">
        <v>0</v>
      </c>
      <c r="M31">
        <v>3342</v>
      </c>
      <c r="O31" s="116" t="str">
        <f t="shared" si="0"/>
        <v>神奈川県小田原市</v>
      </c>
      <c r="P31" s="116">
        <f t="shared" si="2"/>
        <v>334</v>
      </c>
      <c r="R31" s="116">
        <f t="shared" si="3"/>
        <v>2</v>
      </c>
      <c r="S31" s="116">
        <f>COUNTIF($R$4:$R30,$R31)</f>
        <v>0</v>
      </c>
    </row>
    <row r="32" spans="1:19" x14ac:dyDescent="0.15">
      <c r="A32" s="116">
        <f t="shared" si="1"/>
        <v>21</v>
      </c>
      <c r="C32" s="141">
        <v>43570.993055555555</v>
      </c>
      <c r="D32">
        <v>4</v>
      </c>
      <c r="E32">
        <v>15</v>
      </c>
      <c r="F32" t="s">
        <v>258</v>
      </c>
      <c r="G32" t="s">
        <v>303</v>
      </c>
      <c r="H32" t="s">
        <v>216</v>
      </c>
      <c r="I32">
        <v>0</v>
      </c>
      <c r="J32">
        <v>0</v>
      </c>
      <c r="K32">
        <v>15493</v>
      </c>
      <c r="L32">
        <v>0</v>
      </c>
      <c r="M32">
        <v>1109670</v>
      </c>
      <c r="O32" s="116" t="str">
        <f t="shared" si="0"/>
        <v>神奈川県川崎市川崎区</v>
      </c>
      <c r="P32" s="116">
        <f t="shared" si="2"/>
        <v>110967</v>
      </c>
      <c r="R32" s="116">
        <f t="shared" si="3"/>
        <v>21</v>
      </c>
      <c r="S32" s="116">
        <f>COUNTIF($R$4:$R31,$R32)</f>
        <v>0</v>
      </c>
    </row>
    <row r="33" spans="1:19" x14ac:dyDescent="0.15">
      <c r="A33" s="116">
        <f t="shared" si="1"/>
        <v>53</v>
      </c>
      <c r="C33" s="141">
        <v>43816.96597222222</v>
      </c>
      <c r="D33">
        <v>12</v>
      </c>
      <c r="E33">
        <v>17</v>
      </c>
      <c r="F33" t="s">
        <v>258</v>
      </c>
      <c r="G33" t="s">
        <v>303</v>
      </c>
      <c r="H33" t="s">
        <v>255</v>
      </c>
      <c r="I33">
        <v>0</v>
      </c>
      <c r="J33">
        <v>12</v>
      </c>
      <c r="K33">
        <v>0</v>
      </c>
      <c r="L33">
        <v>0</v>
      </c>
      <c r="M33">
        <v>1630</v>
      </c>
      <c r="O33" s="116" t="str">
        <f t="shared" si="0"/>
        <v>神奈川県川崎市川崎区</v>
      </c>
      <c r="P33" s="116">
        <f t="shared" si="2"/>
        <v>163</v>
      </c>
      <c r="R33" s="116">
        <f t="shared" si="3"/>
        <v>53</v>
      </c>
      <c r="S33" s="116">
        <f>COUNTIF($R$4:$R32,$R33)</f>
        <v>0</v>
      </c>
    </row>
    <row r="34" spans="1:19" x14ac:dyDescent="0.15">
      <c r="A34" s="116">
        <f t="shared" si="1"/>
        <v>1</v>
      </c>
      <c r="C34" s="141">
        <v>43467.145833333336</v>
      </c>
      <c r="D34">
        <v>1</v>
      </c>
      <c r="E34">
        <v>2</v>
      </c>
      <c r="F34" t="s">
        <v>245</v>
      </c>
      <c r="G34" t="s">
        <v>304</v>
      </c>
      <c r="H34" t="s">
        <v>215</v>
      </c>
      <c r="I34">
        <v>3</v>
      </c>
      <c r="J34">
        <v>1</v>
      </c>
      <c r="K34">
        <v>3867</v>
      </c>
      <c r="L34">
        <v>0</v>
      </c>
      <c r="M34">
        <v>76815</v>
      </c>
      <c r="O34" s="116" t="str">
        <f t="shared" si="0"/>
        <v>新潟県佐渡市</v>
      </c>
      <c r="P34" s="116">
        <f t="shared" si="2"/>
        <v>7682</v>
      </c>
      <c r="R34" s="116">
        <f t="shared" si="3"/>
        <v>1</v>
      </c>
      <c r="S34" s="116">
        <f>COUNTIF($R$4:$R33,$R34)</f>
        <v>0</v>
      </c>
    </row>
    <row r="35" spans="1:19" x14ac:dyDescent="0.15">
      <c r="A35" s="116">
        <f t="shared" si="1"/>
        <v>8</v>
      </c>
      <c r="C35" s="141">
        <v>43499.010416666664</v>
      </c>
      <c r="D35">
        <v>2</v>
      </c>
      <c r="E35">
        <v>3</v>
      </c>
      <c r="F35" t="s">
        <v>245</v>
      </c>
      <c r="G35" t="s">
        <v>305</v>
      </c>
      <c r="H35" t="s">
        <v>215</v>
      </c>
      <c r="I35">
        <v>4</v>
      </c>
      <c r="J35">
        <v>1</v>
      </c>
      <c r="K35">
        <v>172</v>
      </c>
      <c r="L35">
        <v>0</v>
      </c>
      <c r="M35">
        <v>26675</v>
      </c>
      <c r="O35" s="116" t="str">
        <f t="shared" si="0"/>
        <v>新潟県新潟市秋葉区</v>
      </c>
      <c r="P35" s="116">
        <f t="shared" si="2"/>
        <v>2668</v>
      </c>
      <c r="R35" s="116">
        <f t="shared" si="3"/>
        <v>8</v>
      </c>
      <c r="S35" s="116">
        <f>COUNTIF($R$4:$R34,$R35)</f>
        <v>0</v>
      </c>
    </row>
    <row r="36" spans="1:19" x14ac:dyDescent="0.15">
      <c r="A36" s="116">
        <f t="shared" si="1"/>
        <v>58</v>
      </c>
      <c r="C36" s="141">
        <v>43830.189583333333</v>
      </c>
      <c r="D36">
        <v>12</v>
      </c>
      <c r="E36">
        <v>31</v>
      </c>
      <c r="F36" t="s">
        <v>259</v>
      </c>
      <c r="G36" t="s">
        <v>306</v>
      </c>
      <c r="H36" t="s">
        <v>307</v>
      </c>
      <c r="I36">
        <v>3</v>
      </c>
      <c r="J36">
        <v>0</v>
      </c>
      <c r="K36">
        <v>228</v>
      </c>
      <c r="L36">
        <v>0</v>
      </c>
      <c r="M36">
        <v>30542</v>
      </c>
      <c r="O36" s="116" t="str">
        <f t="shared" si="0"/>
        <v>富山県富山市</v>
      </c>
      <c r="P36" s="116">
        <f t="shared" si="2"/>
        <v>3054</v>
      </c>
      <c r="R36" s="116">
        <f t="shared" si="3"/>
        <v>58</v>
      </c>
      <c r="S36" s="116">
        <f>COUNTIF($R$4:$R35,$R36)</f>
        <v>0</v>
      </c>
    </row>
    <row r="37" spans="1:19" x14ac:dyDescent="0.15">
      <c r="A37" s="116">
        <f t="shared" si="1"/>
        <v>32</v>
      </c>
      <c r="C37" s="141">
        <v>43636.583333333336</v>
      </c>
      <c r="D37">
        <v>6</v>
      </c>
      <c r="E37">
        <v>20</v>
      </c>
      <c r="F37" t="s">
        <v>260</v>
      </c>
      <c r="G37" t="s">
        <v>308</v>
      </c>
      <c r="H37" t="s">
        <v>214</v>
      </c>
      <c r="I37">
        <v>4</v>
      </c>
      <c r="J37">
        <v>4</v>
      </c>
      <c r="K37">
        <v>3714</v>
      </c>
      <c r="L37">
        <v>0</v>
      </c>
      <c r="M37">
        <v>565450</v>
      </c>
      <c r="O37" s="116" t="str">
        <f t="shared" si="0"/>
        <v>福井県永平寺町</v>
      </c>
      <c r="P37" s="116">
        <f t="shared" si="2"/>
        <v>56545</v>
      </c>
      <c r="R37" s="116">
        <f t="shared" si="3"/>
        <v>32</v>
      </c>
      <c r="S37" s="116">
        <f>COUNTIF($R$4:$R36,$R37)</f>
        <v>0</v>
      </c>
    </row>
    <row r="38" spans="1:19" x14ac:dyDescent="0.15">
      <c r="A38" s="116">
        <f t="shared" si="1"/>
        <v>18</v>
      </c>
      <c r="C38" s="141">
        <v>43559.070833333331</v>
      </c>
      <c r="D38">
        <v>4</v>
      </c>
      <c r="E38">
        <v>4</v>
      </c>
      <c r="F38" t="s">
        <v>309</v>
      </c>
      <c r="G38" t="s">
        <v>310</v>
      </c>
      <c r="H38" t="s">
        <v>278</v>
      </c>
      <c r="I38">
        <v>0</v>
      </c>
      <c r="J38">
        <v>0</v>
      </c>
      <c r="K38">
        <v>0</v>
      </c>
      <c r="L38">
        <v>0</v>
      </c>
      <c r="M38">
        <v>412230</v>
      </c>
      <c r="O38" s="116" t="str">
        <f t="shared" si="0"/>
        <v>長野県長野市</v>
      </c>
      <c r="P38" s="116">
        <f t="shared" si="2"/>
        <v>41223</v>
      </c>
      <c r="R38" s="116">
        <f t="shared" si="3"/>
        <v>18</v>
      </c>
      <c r="S38" s="116">
        <f>COUNTIF($R$4:$R37,$R38)</f>
        <v>0</v>
      </c>
    </row>
    <row r="39" spans="1:19" x14ac:dyDescent="0.15">
      <c r="A39" s="116">
        <f t="shared" si="1"/>
        <v>41</v>
      </c>
      <c r="C39" s="141">
        <v>43732.184027777781</v>
      </c>
      <c r="D39">
        <v>9</v>
      </c>
      <c r="E39">
        <v>24</v>
      </c>
      <c r="F39" t="s">
        <v>311</v>
      </c>
      <c r="G39" t="s">
        <v>312</v>
      </c>
      <c r="H39" t="s">
        <v>215</v>
      </c>
      <c r="I39">
        <v>3</v>
      </c>
      <c r="J39">
        <v>3</v>
      </c>
      <c r="K39">
        <v>223</v>
      </c>
      <c r="L39">
        <v>0</v>
      </c>
      <c r="M39">
        <v>21790</v>
      </c>
      <c r="O39" s="116" t="str">
        <f t="shared" si="0"/>
        <v>岐阜県安八町</v>
      </c>
      <c r="P39" s="116">
        <f t="shared" si="2"/>
        <v>2179</v>
      </c>
      <c r="R39" s="116">
        <f t="shared" si="3"/>
        <v>41</v>
      </c>
      <c r="S39" s="116">
        <f>COUNTIF($R$4:$R38,$R39)</f>
        <v>0</v>
      </c>
    </row>
    <row r="40" spans="1:19" x14ac:dyDescent="0.15">
      <c r="A40" s="116">
        <f t="shared" si="1"/>
        <v>19</v>
      </c>
      <c r="C40" s="141">
        <v>43561.570833333331</v>
      </c>
      <c r="D40">
        <v>4</v>
      </c>
      <c r="E40">
        <v>6</v>
      </c>
      <c r="F40" t="s">
        <v>250</v>
      </c>
      <c r="G40" t="s">
        <v>313</v>
      </c>
      <c r="H40" t="s">
        <v>216</v>
      </c>
      <c r="I40">
        <v>0</v>
      </c>
      <c r="J40">
        <v>0</v>
      </c>
      <c r="K40">
        <v>1253</v>
      </c>
      <c r="L40">
        <v>0</v>
      </c>
      <c r="M40">
        <v>607415</v>
      </c>
      <c r="O40" s="116" t="str">
        <f t="shared" si="0"/>
        <v>静岡県湖西市</v>
      </c>
      <c r="P40" s="116">
        <f t="shared" si="2"/>
        <v>60742</v>
      </c>
      <c r="R40" s="116">
        <f t="shared" si="3"/>
        <v>19</v>
      </c>
      <c r="S40" s="116">
        <f>COUNTIF($R$4:$R39,$R40)</f>
        <v>0</v>
      </c>
    </row>
    <row r="41" spans="1:19" x14ac:dyDescent="0.15">
      <c r="A41" s="116">
        <f t="shared" si="1"/>
        <v>42</v>
      </c>
      <c r="C41" s="141">
        <v>43737.759027777778</v>
      </c>
      <c r="D41">
        <v>9</v>
      </c>
      <c r="E41">
        <v>29</v>
      </c>
      <c r="F41" t="s">
        <v>250</v>
      </c>
      <c r="G41" t="s">
        <v>251</v>
      </c>
      <c r="H41" t="s">
        <v>214</v>
      </c>
      <c r="I41">
        <v>0</v>
      </c>
      <c r="J41">
        <v>0</v>
      </c>
      <c r="K41">
        <v>3905</v>
      </c>
      <c r="L41">
        <v>0</v>
      </c>
      <c r="M41">
        <v>233519</v>
      </c>
      <c r="O41" s="116" t="str">
        <f t="shared" si="0"/>
        <v>静岡県富士市</v>
      </c>
      <c r="P41" s="116">
        <f t="shared" si="2"/>
        <v>23352</v>
      </c>
      <c r="R41" s="116">
        <f t="shared" si="3"/>
        <v>42</v>
      </c>
      <c r="S41" s="116">
        <f>COUNTIF($R$4:$R40,$R41)</f>
        <v>0</v>
      </c>
    </row>
    <row r="42" spans="1:19" x14ac:dyDescent="0.15">
      <c r="A42" s="116">
        <f t="shared" si="1"/>
        <v>40</v>
      </c>
      <c r="C42" s="141">
        <v>43709.643055555556</v>
      </c>
      <c r="D42">
        <v>9</v>
      </c>
      <c r="E42">
        <v>1</v>
      </c>
      <c r="F42" t="s">
        <v>250</v>
      </c>
      <c r="G42" t="s">
        <v>314</v>
      </c>
      <c r="H42" t="s">
        <v>216</v>
      </c>
      <c r="I42">
        <v>0</v>
      </c>
      <c r="J42">
        <v>0</v>
      </c>
      <c r="K42">
        <v>1303</v>
      </c>
      <c r="L42">
        <v>0</v>
      </c>
      <c r="M42">
        <v>366092</v>
      </c>
      <c r="O42" s="116" t="str">
        <f t="shared" si="0"/>
        <v>静岡県静岡市清水区</v>
      </c>
      <c r="P42" s="116">
        <f t="shared" si="2"/>
        <v>36609</v>
      </c>
      <c r="R42" s="116">
        <f t="shared" si="3"/>
        <v>40</v>
      </c>
      <c r="S42" s="116">
        <f>COUNTIF($R$4:$R41,$R42)</f>
        <v>0</v>
      </c>
    </row>
    <row r="43" spans="1:19" x14ac:dyDescent="0.15">
      <c r="A43" s="116">
        <f t="shared" si="1"/>
        <v>51</v>
      </c>
      <c r="C43" s="141">
        <v>43790.451388888891</v>
      </c>
      <c r="D43">
        <v>11</v>
      </c>
      <c r="E43">
        <v>21</v>
      </c>
      <c r="F43" t="s">
        <v>250</v>
      </c>
      <c r="G43" t="s">
        <v>315</v>
      </c>
      <c r="H43" t="s">
        <v>217</v>
      </c>
      <c r="I43">
        <v>1</v>
      </c>
      <c r="J43">
        <v>10</v>
      </c>
      <c r="K43">
        <v>0</v>
      </c>
      <c r="L43">
        <v>0</v>
      </c>
      <c r="M43">
        <v>10000</v>
      </c>
      <c r="O43" s="116" t="str">
        <f t="shared" si="0"/>
        <v>静岡県静岡市駿河区</v>
      </c>
      <c r="P43" s="116">
        <f t="shared" si="2"/>
        <v>1000</v>
      </c>
      <c r="R43" s="116">
        <f t="shared" si="3"/>
        <v>51</v>
      </c>
      <c r="S43" s="116">
        <f>COUNTIF($R$4:$R42,$R43)</f>
        <v>0</v>
      </c>
    </row>
    <row r="44" spans="1:19" x14ac:dyDescent="0.15">
      <c r="A44" s="116">
        <f t="shared" si="1"/>
        <v>47</v>
      </c>
      <c r="C44" s="141">
        <v>43777.173611111109</v>
      </c>
      <c r="D44">
        <v>11</v>
      </c>
      <c r="E44">
        <v>8</v>
      </c>
      <c r="F44" t="s">
        <v>250</v>
      </c>
      <c r="G44" t="s">
        <v>251</v>
      </c>
      <c r="H44" t="s">
        <v>214</v>
      </c>
      <c r="I44">
        <v>0</v>
      </c>
      <c r="J44">
        <v>0</v>
      </c>
      <c r="K44">
        <v>5960</v>
      </c>
      <c r="L44">
        <v>0</v>
      </c>
      <c r="M44">
        <v>604250</v>
      </c>
      <c r="O44" s="116" t="str">
        <f t="shared" si="0"/>
        <v>静岡県富士市</v>
      </c>
      <c r="P44" s="116">
        <f t="shared" si="2"/>
        <v>60425</v>
      </c>
      <c r="R44" s="116">
        <f t="shared" si="3"/>
        <v>47</v>
      </c>
      <c r="S44" s="116">
        <f>COUNTIF($R$4:$R43,$R44)</f>
        <v>0</v>
      </c>
    </row>
    <row r="45" spans="1:19" x14ac:dyDescent="0.15">
      <c r="A45" s="116">
        <f t="shared" si="1"/>
        <v>54</v>
      </c>
      <c r="C45" s="141">
        <v>43819.4375</v>
      </c>
      <c r="D45">
        <v>12</v>
      </c>
      <c r="E45">
        <v>20</v>
      </c>
      <c r="F45" t="s">
        <v>250</v>
      </c>
      <c r="G45" t="s">
        <v>316</v>
      </c>
      <c r="H45" t="s">
        <v>214</v>
      </c>
      <c r="I45">
        <v>0</v>
      </c>
      <c r="J45">
        <v>0</v>
      </c>
      <c r="K45">
        <v>225</v>
      </c>
      <c r="L45">
        <v>0</v>
      </c>
      <c r="M45">
        <v>464618</v>
      </c>
      <c r="O45" s="116" t="str">
        <f t="shared" ref="O45:O51" si="4">IF(LEFT(G45,3)="東京都",G45,F45&amp;G45)</f>
        <v>静岡県磐田市</v>
      </c>
      <c r="P45" s="116">
        <f t="shared" si="2"/>
        <v>46462</v>
      </c>
      <c r="R45" s="116">
        <f t="shared" si="3"/>
        <v>54</v>
      </c>
      <c r="S45" s="116">
        <f>COUNTIF($R$4:$R44,$R45)</f>
        <v>0</v>
      </c>
    </row>
    <row r="46" spans="1:19" x14ac:dyDescent="0.15">
      <c r="A46" s="116">
        <f t="shared" si="1"/>
        <v>52</v>
      </c>
      <c r="C46" s="141">
        <v>43802.975694444445</v>
      </c>
      <c r="D46">
        <v>12</v>
      </c>
      <c r="E46">
        <v>3</v>
      </c>
      <c r="F46" t="s">
        <v>250</v>
      </c>
      <c r="G46" t="s">
        <v>317</v>
      </c>
      <c r="H46" t="s">
        <v>282</v>
      </c>
      <c r="I46">
        <v>0</v>
      </c>
      <c r="J46">
        <v>1</v>
      </c>
      <c r="K46">
        <v>2427</v>
      </c>
      <c r="L46">
        <v>0</v>
      </c>
      <c r="M46">
        <v>751478</v>
      </c>
      <c r="O46" s="116" t="str">
        <f t="shared" si="4"/>
        <v>静岡県沼津市</v>
      </c>
      <c r="P46" s="116">
        <f t="shared" si="2"/>
        <v>75148</v>
      </c>
      <c r="R46" s="116">
        <f t="shared" si="3"/>
        <v>52</v>
      </c>
      <c r="S46" s="116">
        <f>COUNTIF($R$4:$R45,$R46)</f>
        <v>0</v>
      </c>
    </row>
    <row r="47" spans="1:19" x14ac:dyDescent="0.15">
      <c r="A47" s="116">
        <f t="shared" si="1"/>
        <v>26</v>
      </c>
      <c r="C47" s="141">
        <v>43601.5625</v>
      </c>
      <c r="D47">
        <v>5</v>
      </c>
      <c r="E47">
        <v>16</v>
      </c>
      <c r="F47" t="s">
        <v>246</v>
      </c>
      <c r="G47" t="s">
        <v>318</v>
      </c>
      <c r="H47" t="s">
        <v>219</v>
      </c>
      <c r="I47">
        <v>1</v>
      </c>
      <c r="J47">
        <v>11</v>
      </c>
      <c r="K47">
        <v>86</v>
      </c>
      <c r="L47">
        <v>0</v>
      </c>
      <c r="M47">
        <v>14564</v>
      </c>
      <c r="O47" s="116" t="str">
        <f t="shared" si="4"/>
        <v>愛知県名古屋市中川区</v>
      </c>
      <c r="P47" s="116">
        <f t="shared" si="2"/>
        <v>1456</v>
      </c>
      <c r="R47" s="116">
        <f t="shared" si="3"/>
        <v>26</v>
      </c>
      <c r="S47" s="116">
        <f>COUNTIF($R$4:$R46,$R47)</f>
        <v>0</v>
      </c>
    </row>
    <row r="48" spans="1:19" x14ac:dyDescent="0.15">
      <c r="A48" s="116">
        <f t="shared" si="1"/>
        <v>39</v>
      </c>
      <c r="C48" s="141">
        <v>43707.698611111111</v>
      </c>
      <c r="D48">
        <v>8</v>
      </c>
      <c r="E48">
        <v>30</v>
      </c>
      <c r="F48" t="s">
        <v>246</v>
      </c>
      <c r="G48" t="s">
        <v>319</v>
      </c>
      <c r="H48" t="s">
        <v>214</v>
      </c>
      <c r="I48">
        <v>0</v>
      </c>
      <c r="J48">
        <v>0</v>
      </c>
      <c r="K48">
        <v>0</v>
      </c>
      <c r="L48">
        <v>0</v>
      </c>
      <c r="M48">
        <v>421490</v>
      </c>
      <c r="O48" s="116" t="str">
        <f t="shared" si="4"/>
        <v>愛知県豊田市</v>
      </c>
      <c r="P48" s="116">
        <f t="shared" si="2"/>
        <v>42149</v>
      </c>
      <c r="R48" s="116">
        <f t="shared" si="3"/>
        <v>39</v>
      </c>
      <c r="S48" s="116">
        <f>COUNTIF($R$4:$R47,$R48)</f>
        <v>0</v>
      </c>
    </row>
    <row r="49" spans="1:19" x14ac:dyDescent="0.15">
      <c r="A49" s="116">
        <f t="shared" si="1"/>
        <v>27</v>
      </c>
      <c r="C49" s="141">
        <v>43601.5625</v>
      </c>
      <c r="D49">
        <v>5</v>
      </c>
      <c r="E49">
        <v>16</v>
      </c>
      <c r="F49" t="s">
        <v>246</v>
      </c>
      <c r="G49" t="s">
        <v>320</v>
      </c>
      <c r="H49" t="s">
        <v>278</v>
      </c>
      <c r="I49">
        <v>0</v>
      </c>
      <c r="J49">
        <v>0</v>
      </c>
      <c r="K49">
        <v>328</v>
      </c>
      <c r="L49">
        <v>0</v>
      </c>
      <c r="M49">
        <v>437784</v>
      </c>
      <c r="O49" s="116" t="str">
        <f t="shared" si="4"/>
        <v>愛知県稲沢市</v>
      </c>
      <c r="P49" s="116">
        <f t="shared" si="2"/>
        <v>43778</v>
      </c>
      <c r="R49" s="116">
        <f t="shared" si="3"/>
        <v>26</v>
      </c>
      <c r="S49" s="116">
        <f>COUNTIF($R$4:$R48,$R49)</f>
        <v>1</v>
      </c>
    </row>
    <row r="50" spans="1:19" x14ac:dyDescent="0.15">
      <c r="A50" s="116">
        <f t="shared" si="1"/>
        <v>20</v>
      </c>
      <c r="C50" s="141">
        <v>43563</v>
      </c>
      <c r="D50">
        <v>4</v>
      </c>
      <c r="E50">
        <v>8</v>
      </c>
      <c r="F50" t="s">
        <v>262</v>
      </c>
      <c r="G50" t="s">
        <v>321</v>
      </c>
      <c r="H50" t="s">
        <v>214</v>
      </c>
      <c r="I50">
        <v>0</v>
      </c>
      <c r="J50">
        <v>0</v>
      </c>
      <c r="K50">
        <v>3629</v>
      </c>
      <c r="L50">
        <v>0</v>
      </c>
      <c r="M50">
        <v>134149</v>
      </c>
      <c r="O50" s="116" t="str">
        <f t="shared" si="4"/>
        <v>三重県四日市市</v>
      </c>
      <c r="P50" s="116">
        <f t="shared" si="2"/>
        <v>13415</v>
      </c>
      <c r="R50" s="116">
        <f t="shared" si="3"/>
        <v>20</v>
      </c>
      <c r="S50" s="116">
        <f>COUNTIF($R$4:$R49,$R50)</f>
        <v>0</v>
      </c>
    </row>
    <row r="51" spans="1:19" x14ac:dyDescent="0.15">
      <c r="A51" s="116">
        <f t="shared" si="1"/>
        <v>35</v>
      </c>
      <c r="C51" s="141">
        <v>43664.438194444447</v>
      </c>
      <c r="D51">
        <v>7</v>
      </c>
      <c r="E51">
        <v>18</v>
      </c>
      <c r="F51" t="s">
        <v>263</v>
      </c>
      <c r="G51" t="s">
        <v>322</v>
      </c>
      <c r="H51" t="s">
        <v>278</v>
      </c>
      <c r="I51">
        <v>34</v>
      </c>
      <c r="J51">
        <v>37</v>
      </c>
      <c r="K51">
        <v>691</v>
      </c>
      <c r="L51">
        <v>0</v>
      </c>
      <c r="M51">
        <v>181555</v>
      </c>
      <c r="O51" s="116" t="str">
        <f t="shared" si="4"/>
        <v>京都府京都市伏見区</v>
      </c>
      <c r="P51" s="116">
        <f t="shared" si="2"/>
        <v>18156</v>
      </c>
      <c r="R51" s="116">
        <f t="shared" si="3"/>
        <v>35</v>
      </c>
      <c r="S51" s="116">
        <f>COUNTIF($R$4:$R50,$R51)</f>
        <v>0</v>
      </c>
    </row>
    <row r="52" spans="1:19" x14ac:dyDescent="0.15">
      <c r="A52" s="116">
        <f t="shared" si="1"/>
        <v>5</v>
      </c>
      <c r="C52" s="141">
        <v>43483.423611111109</v>
      </c>
      <c r="D52">
        <v>1</v>
      </c>
      <c r="E52">
        <v>18</v>
      </c>
      <c r="F52" t="s">
        <v>247</v>
      </c>
      <c r="G52" t="s">
        <v>323</v>
      </c>
      <c r="H52" t="s">
        <v>324</v>
      </c>
      <c r="I52">
        <v>0</v>
      </c>
      <c r="J52">
        <v>44</v>
      </c>
      <c r="K52">
        <v>50</v>
      </c>
      <c r="L52">
        <v>0</v>
      </c>
      <c r="M52">
        <v>117</v>
      </c>
      <c r="O52" s="116" t="str">
        <f t="shared" ref="O52:O61" si="5">IF(LEFT(G52,3)="東京都",G52,F52&amp;G52)</f>
        <v>大阪府寝屋川市</v>
      </c>
      <c r="P52" s="116">
        <f t="shared" si="2"/>
        <v>12</v>
      </c>
      <c r="R52" s="116">
        <f t="shared" si="3"/>
        <v>5</v>
      </c>
      <c r="S52" s="116">
        <f>COUNTIF($R$4:$R51,$R52)</f>
        <v>0</v>
      </c>
    </row>
    <row r="53" spans="1:19" x14ac:dyDescent="0.15">
      <c r="A53" s="116">
        <f t="shared" si="1"/>
        <v>44</v>
      </c>
      <c r="C53" s="141">
        <v>43755.670138888891</v>
      </c>
      <c r="D53">
        <v>10</v>
      </c>
      <c r="E53">
        <v>17</v>
      </c>
      <c r="F53" t="s">
        <v>247</v>
      </c>
      <c r="G53" t="s">
        <v>325</v>
      </c>
      <c r="H53" t="s">
        <v>216</v>
      </c>
      <c r="I53">
        <v>0</v>
      </c>
      <c r="J53">
        <v>1</v>
      </c>
      <c r="K53">
        <v>1422</v>
      </c>
      <c r="L53">
        <v>0</v>
      </c>
      <c r="M53">
        <v>367636</v>
      </c>
      <c r="O53" s="116" t="str">
        <f t="shared" si="5"/>
        <v>大阪府大阪市住之江区</v>
      </c>
      <c r="P53" s="116">
        <f t="shared" si="2"/>
        <v>36764</v>
      </c>
      <c r="R53" s="116">
        <f t="shared" si="3"/>
        <v>44</v>
      </c>
      <c r="S53" s="116">
        <f>COUNTIF($R$4:$R52,$R53)</f>
        <v>0</v>
      </c>
    </row>
    <row r="54" spans="1:19" x14ac:dyDescent="0.15">
      <c r="A54" s="116">
        <f t="shared" si="1"/>
        <v>11</v>
      </c>
      <c r="C54" s="141">
        <v>43506.958333333336</v>
      </c>
      <c r="D54">
        <v>2</v>
      </c>
      <c r="E54">
        <v>10</v>
      </c>
      <c r="F54" t="s">
        <v>248</v>
      </c>
      <c r="G54" t="s">
        <v>326</v>
      </c>
      <c r="H54" t="s">
        <v>219</v>
      </c>
      <c r="I54">
        <v>3</v>
      </c>
      <c r="J54">
        <v>0</v>
      </c>
      <c r="K54">
        <v>52</v>
      </c>
      <c r="L54">
        <v>0</v>
      </c>
      <c r="M54">
        <v>10534</v>
      </c>
      <c r="O54" s="116" t="str">
        <f t="shared" si="5"/>
        <v>兵庫県西宮市</v>
      </c>
      <c r="P54" s="116">
        <f t="shared" si="2"/>
        <v>1053</v>
      </c>
      <c r="R54" s="116">
        <f t="shared" si="3"/>
        <v>11</v>
      </c>
      <c r="S54" s="116">
        <f>COUNTIF($R$4:$R53,$R54)</f>
        <v>0</v>
      </c>
    </row>
    <row r="55" spans="1:19" x14ac:dyDescent="0.15">
      <c r="A55" s="116">
        <f t="shared" si="1"/>
        <v>33</v>
      </c>
      <c r="C55" s="141">
        <v>43660.722222222219</v>
      </c>
      <c r="D55">
        <v>7</v>
      </c>
      <c r="E55">
        <v>14</v>
      </c>
      <c r="F55" t="s">
        <v>252</v>
      </c>
      <c r="G55" t="s">
        <v>327</v>
      </c>
      <c r="H55" t="s">
        <v>214</v>
      </c>
      <c r="I55">
        <v>0</v>
      </c>
      <c r="J55">
        <v>0</v>
      </c>
      <c r="K55">
        <v>2411</v>
      </c>
      <c r="L55">
        <v>0</v>
      </c>
      <c r="M55">
        <v>430827</v>
      </c>
      <c r="O55" s="116" t="str">
        <f t="shared" si="5"/>
        <v>奈良県大和高田市</v>
      </c>
      <c r="P55" s="116">
        <f t="shared" si="2"/>
        <v>43083</v>
      </c>
      <c r="R55" s="116">
        <f t="shared" si="3"/>
        <v>33</v>
      </c>
      <c r="S55" s="116">
        <f>COUNTIF($R$4:$R54,$R55)</f>
        <v>0</v>
      </c>
    </row>
    <row r="56" spans="1:19" x14ac:dyDescent="0.15">
      <c r="A56" s="116">
        <f t="shared" si="1"/>
        <v>48</v>
      </c>
      <c r="C56" s="141">
        <v>43779.493055555555</v>
      </c>
      <c r="D56">
        <v>11</v>
      </c>
      <c r="E56">
        <v>10</v>
      </c>
      <c r="F56" t="s">
        <v>328</v>
      </c>
      <c r="G56" t="s">
        <v>329</v>
      </c>
      <c r="H56" t="s">
        <v>214</v>
      </c>
      <c r="I56">
        <v>0</v>
      </c>
      <c r="J56">
        <v>0</v>
      </c>
      <c r="K56">
        <v>2484</v>
      </c>
      <c r="L56">
        <v>0</v>
      </c>
      <c r="M56">
        <v>426196</v>
      </c>
      <c r="O56" s="116" t="str">
        <f t="shared" si="5"/>
        <v>鳥取県鳥取市</v>
      </c>
      <c r="P56" s="116">
        <f t="shared" si="2"/>
        <v>42620</v>
      </c>
      <c r="R56" s="116">
        <f t="shared" si="3"/>
        <v>48</v>
      </c>
      <c r="S56" s="116">
        <f>COUNTIF($R$4:$R55,$R56)</f>
        <v>0</v>
      </c>
    </row>
    <row r="57" spans="1:19" x14ac:dyDescent="0.15">
      <c r="A57" s="116">
        <f t="shared" si="1"/>
        <v>49</v>
      </c>
      <c r="C57" s="141">
        <v>43784.041666666664</v>
      </c>
      <c r="D57">
        <v>11</v>
      </c>
      <c r="E57">
        <v>15</v>
      </c>
      <c r="F57" t="s">
        <v>330</v>
      </c>
      <c r="G57" t="s">
        <v>331</v>
      </c>
      <c r="H57" t="s">
        <v>215</v>
      </c>
      <c r="I57">
        <v>4</v>
      </c>
      <c r="J57">
        <v>0</v>
      </c>
      <c r="K57">
        <v>150</v>
      </c>
      <c r="L57">
        <v>0</v>
      </c>
      <c r="M57">
        <v>2370</v>
      </c>
      <c r="O57" s="116" t="str">
        <f t="shared" si="5"/>
        <v>山口県山口市</v>
      </c>
      <c r="P57" s="116">
        <f t="shared" si="2"/>
        <v>237</v>
      </c>
      <c r="R57" s="116">
        <f t="shared" si="3"/>
        <v>49</v>
      </c>
      <c r="S57" s="116">
        <f>COUNTIF($R$4:$R56,$R57)</f>
        <v>0</v>
      </c>
    </row>
    <row r="58" spans="1:19" x14ac:dyDescent="0.15">
      <c r="A58" s="116">
        <f t="shared" si="1"/>
        <v>50</v>
      </c>
      <c r="C58" s="141">
        <v>43784.319444444445</v>
      </c>
      <c r="D58">
        <v>11</v>
      </c>
      <c r="E58">
        <v>15</v>
      </c>
      <c r="F58" t="s">
        <v>253</v>
      </c>
      <c r="G58" t="s">
        <v>332</v>
      </c>
      <c r="H58" t="s">
        <v>219</v>
      </c>
      <c r="I58">
        <v>1</v>
      </c>
      <c r="J58">
        <v>16</v>
      </c>
      <c r="K58">
        <v>100</v>
      </c>
      <c r="L58">
        <v>0</v>
      </c>
      <c r="M58">
        <v>3245</v>
      </c>
      <c r="O58" s="116" t="str">
        <f t="shared" si="5"/>
        <v>福岡県北九州市小倉北区</v>
      </c>
      <c r="P58" s="116">
        <f t="shared" si="2"/>
        <v>325</v>
      </c>
      <c r="R58" s="116">
        <f t="shared" si="3"/>
        <v>50</v>
      </c>
      <c r="S58" s="116">
        <f>COUNTIF($R$4:$R57,$R58)</f>
        <v>0</v>
      </c>
    </row>
    <row r="59" spans="1:19" x14ac:dyDescent="0.15">
      <c r="A59" s="116">
        <f t="shared" si="1"/>
        <v>16</v>
      </c>
      <c r="C59" s="141">
        <v>43538.402777777781</v>
      </c>
      <c r="D59">
        <v>3</v>
      </c>
      <c r="E59">
        <v>14</v>
      </c>
      <c r="F59" t="s">
        <v>333</v>
      </c>
      <c r="G59" t="s">
        <v>334</v>
      </c>
      <c r="H59" t="s">
        <v>214</v>
      </c>
      <c r="I59">
        <v>0</v>
      </c>
      <c r="J59">
        <v>2</v>
      </c>
      <c r="K59">
        <v>651</v>
      </c>
      <c r="L59">
        <v>0</v>
      </c>
      <c r="M59">
        <v>456600</v>
      </c>
      <c r="O59" s="116" t="str">
        <f t="shared" si="5"/>
        <v>大分県中津市</v>
      </c>
      <c r="P59" s="116">
        <f t="shared" si="2"/>
        <v>45660</v>
      </c>
      <c r="R59" s="116">
        <f t="shared" si="3"/>
        <v>16</v>
      </c>
      <c r="S59" s="116">
        <f>COUNTIF($R$4:$R58,$R59)</f>
        <v>0</v>
      </c>
    </row>
    <row r="60" spans="1:19" x14ac:dyDescent="0.15">
      <c r="A60" s="116">
        <f t="shared" si="1"/>
        <v>3</v>
      </c>
      <c r="C60" s="141">
        <v>43476.25</v>
      </c>
      <c r="D60">
        <v>1</v>
      </c>
      <c r="E60">
        <v>11</v>
      </c>
      <c r="F60" t="s">
        <v>264</v>
      </c>
      <c r="G60" t="s">
        <v>335</v>
      </c>
      <c r="H60" t="s">
        <v>215</v>
      </c>
      <c r="I60">
        <v>3</v>
      </c>
      <c r="J60">
        <v>0</v>
      </c>
      <c r="K60">
        <v>90</v>
      </c>
      <c r="L60">
        <v>0</v>
      </c>
      <c r="M60">
        <v>6566</v>
      </c>
      <c r="O60" s="116" t="str">
        <f t="shared" si="5"/>
        <v>宮崎県宮崎市</v>
      </c>
      <c r="P60" s="116">
        <f t="shared" si="2"/>
        <v>657</v>
      </c>
      <c r="R60" s="116">
        <f t="shared" si="3"/>
        <v>3</v>
      </c>
      <c r="S60" s="116">
        <f>COUNTIF($R$4:$R59,$R60)</f>
        <v>0</v>
      </c>
    </row>
    <row r="61" spans="1:19" x14ac:dyDescent="0.15">
      <c r="A61" s="116">
        <f t="shared" si="1"/>
        <v>46</v>
      </c>
      <c r="C61" s="141">
        <v>43769.083333333336</v>
      </c>
      <c r="D61">
        <v>10</v>
      </c>
      <c r="E61">
        <v>31</v>
      </c>
      <c r="F61" t="s">
        <v>336</v>
      </c>
      <c r="G61" t="s">
        <v>337</v>
      </c>
      <c r="H61" s="143" t="s">
        <v>278</v>
      </c>
      <c r="I61">
        <v>0</v>
      </c>
      <c r="J61">
        <v>1</v>
      </c>
      <c r="K61">
        <v>3814</v>
      </c>
      <c r="L61">
        <v>0</v>
      </c>
      <c r="M61">
        <v>0</v>
      </c>
      <c r="O61" s="116" t="str">
        <f t="shared" si="5"/>
        <v>沖縄県那覇市</v>
      </c>
      <c r="P61" s="116">
        <f t="shared" si="2"/>
        <v>0</v>
      </c>
      <c r="R61" s="116">
        <f t="shared" si="3"/>
        <v>46</v>
      </c>
      <c r="S61" s="116">
        <f>COUNTIF($R$4:$R60,$R61)</f>
        <v>0</v>
      </c>
    </row>
  </sheetData>
  <phoneticPr fontId="3"/>
  <dataValidations count="1">
    <dataValidation imeMode="off" allowBlank="1" showInputMessage="1" showErrorMessage="1" sqref="D3:E3" xr:uid="{00000000-0002-0000-0D00-000000000000}"/>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workbookViewId="0">
      <selection activeCell="B1" sqref="B1"/>
    </sheetView>
  </sheetViews>
  <sheetFormatPr defaultRowHeight="13.5" x14ac:dyDescent="0.15"/>
  <cols>
    <col min="1" max="1" width="3.125" customWidth="1"/>
    <col min="2" max="2" width="11.875" customWidth="1"/>
    <col min="3" max="3" width="7.5" bestFit="1" customWidth="1"/>
    <col min="4" max="9" width="7.5" customWidth="1"/>
    <col min="10" max="10" width="9.875" bestFit="1" customWidth="1"/>
    <col min="11" max="11" width="9.875" customWidth="1"/>
    <col min="15" max="15" width="11.875" customWidth="1"/>
  </cols>
  <sheetData>
    <row r="1" spans="1:18" x14ac:dyDescent="0.15">
      <c r="B1" s="69" t="s">
        <v>529</v>
      </c>
      <c r="F1" s="70" t="s">
        <v>122</v>
      </c>
    </row>
    <row r="2" spans="1:18" x14ac:dyDescent="0.15">
      <c r="O2" s="7" t="str">
        <f>"（"&amp;年の入力!$A$4&amp;年の入力!$B$4&amp;"年中）"</f>
        <v>（令和元年中）</v>
      </c>
    </row>
    <row r="3" spans="1:18" ht="13.5" customHeight="1" x14ac:dyDescent="0.15">
      <c r="B3" s="62" t="s">
        <v>3</v>
      </c>
      <c r="C3" s="395" t="s">
        <v>4</v>
      </c>
      <c r="D3" s="344"/>
      <c r="E3" s="344"/>
      <c r="F3" s="344"/>
      <c r="G3" s="344"/>
      <c r="H3" s="344"/>
      <c r="I3" s="345"/>
      <c r="J3" s="395" t="s">
        <v>125</v>
      </c>
      <c r="K3" s="369"/>
      <c r="L3" s="370"/>
      <c r="M3" s="394" t="s">
        <v>53</v>
      </c>
      <c r="N3" s="394" t="s">
        <v>54</v>
      </c>
      <c r="O3" s="394" t="s">
        <v>55</v>
      </c>
    </row>
    <row r="4" spans="1:18" ht="40.5" customHeight="1" x14ac:dyDescent="0.15">
      <c r="B4" s="87" t="s">
        <v>80</v>
      </c>
      <c r="C4" s="86" t="s">
        <v>7</v>
      </c>
      <c r="D4" s="76" t="s">
        <v>8</v>
      </c>
      <c r="E4" s="76" t="s">
        <v>9</v>
      </c>
      <c r="F4" s="76" t="s">
        <v>10</v>
      </c>
      <c r="G4" s="76" t="s">
        <v>11</v>
      </c>
      <c r="H4" s="76" t="s">
        <v>12</v>
      </c>
      <c r="I4" s="76" t="s">
        <v>13</v>
      </c>
      <c r="J4" s="77" t="s">
        <v>126</v>
      </c>
      <c r="K4" s="77" t="s">
        <v>127</v>
      </c>
      <c r="L4" s="77" t="s">
        <v>92</v>
      </c>
      <c r="M4" s="367"/>
      <c r="N4" s="367"/>
      <c r="O4" s="367"/>
      <c r="Q4" t="s">
        <v>79</v>
      </c>
      <c r="R4" t="s">
        <v>233</v>
      </c>
    </row>
    <row r="5" spans="1:18" x14ac:dyDescent="0.15">
      <c r="A5" s="109">
        <f>Q5+R5</f>
        <v>1</v>
      </c>
      <c r="B5" s="71" t="s">
        <v>58</v>
      </c>
      <c r="C5" s="80">
        <v>3581</v>
      </c>
      <c r="D5" s="18">
        <v>2056</v>
      </c>
      <c r="E5" s="18">
        <v>76</v>
      </c>
      <c r="F5" s="18">
        <v>169</v>
      </c>
      <c r="G5" s="18">
        <v>2</v>
      </c>
      <c r="H5" s="18">
        <v>0</v>
      </c>
      <c r="I5" s="18">
        <v>1278</v>
      </c>
      <c r="J5" s="18">
        <v>63927</v>
      </c>
      <c r="K5" s="18">
        <v>7558</v>
      </c>
      <c r="L5" s="18">
        <v>3901</v>
      </c>
      <c r="M5" s="18">
        <v>2616</v>
      </c>
      <c r="N5" s="18">
        <v>2391</v>
      </c>
      <c r="O5" s="18">
        <v>5212935</v>
      </c>
      <c r="Q5">
        <f>RANK($C5,$C$5:$C$31,0)</f>
        <v>1</v>
      </c>
      <c r="R5" s="109">
        <f>0</f>
        <v>0</v>
      </c>
    </row>
    <row r="6" spans="1:18" x14ac:dyDescent="0.15">
      <c r="A6" s="109">
        <f t="shared" ref="A6:A31" si="0">Q6+R6</f>
        <v>3</v>
      </c>
      <c r="B6" s="72" t="s">
        <v>57</v>
      </c>
      <c r="C6" s="81">
        <v>2918</v>
      </c>
      <c r="D6" s="34">
        <v>2864</v>
      </c>
      <c r="E6" s="34">
        <v>1</v>
      </c>
      <c r="F6" s="34">
        <v>14</v>
      </c>
      <c r="G6" s="34">
        <v>2</v>
      </c>
      <c r="H6" s="34">
        <v>0</v>
      </c>
      <c r="I6" s="34">
        <v>37</v>
      </c>
      <c r="J6" s="34">
        <v>42369</v>
      </c>
      <c r="K6" s="34">
        <v>5649</v>
      </c>
      <c r="L6" s="34">
        <v>7</v>
      </c>
      <c r="M6" s="34">
        <v>3382</v>
      </c>
      <c r="N6" s="34">
        <v>2589</v>
      </c>
      <c r="O6" s="34">
        <v>3147590</v>
      </c>
      <c r="Q6">
        <f t="shared" ref="Q6:Q31" si="1">RANK($C6,$C$5:$C$31,0)</f>
        <v>3</v>
      </c>
      <c r="R6" s="109">
        <f>COUNTIF($Q5:$Q$5,RANK($C6,$C$5:$C$31,0))</f>
        <v>0</v>
      </c>
    </row>
    <row r="7" spans="1:18" x14ac:dyDescent="0.15">
      <c r="A7" s="109">
        <f t="shared" si="0"/>
        <v>25</v>
      </c>
      <c r="B7" s="72" t="s">
        <v>75</v>
      </c>
      <c r="C7" s="81">
        <v>53</v>
      </c>
      <c r="D7" s="34">
        <v>51</v>
      </c>
      <c r="E7" s="34">
        <v>0</v>
      </c>
      <c r="F7" s="34">
        <v>0</v>
      </c>
      <c r="G7" s="34">
        <v>0</v>
      </c>
      <c r="H7" s="34">
        <v>0</v>
      </c>
      <c r="I7" s="34">
        <v>2</v>
      </c>
      <c r="J7" s="34">
        <v>2787</v>
      </c>
      <c r="K7" s="34">
        <v>237</v>
      </c>
      <c r="L7" s="34">
        <v>3</v>
      </c>
      <c r="M7" s="34">
        <v>86</v>
      </c>
      <c r="N7" s="34">
        <v>19</v>
      </c>
      <c r="O7" s="34">
        <v>99455</v>
      </c>
      <c r="Q7">
        <f t="shared" si="1"/>
        <v>25</v>
      </c>
      <c r="R7" s="109">
        <f>COUNTIF($Q$5:$Q6,RANK($C7,$C$5:$C$31,0))</f>
        <v>0</v>
      </c>
    </row>
    <row r="8" spans="1:18" x14ac:dyDescent="0.15">
      <c r="A8" s="109">
        <f t="shared" si="0"/>
        <v>21</v>
      </c>
      <c r="B8" s="72" t="s">
        <v>67</v>
      </c>
      <c r="C8" s="81">
        <v>179</v>
      </c>
      <c r="D8" s="34">
        <v>174</v>
      </c>
      <c r="E8" s="34">
        <v>0</v>
      </c>
      <c r="F8" s="34">
        <v>0</v>
      </c>
      <c r="G8" s="34">
        <v>0</v>
      </c>
      <c r="H8" s="34">
        <v>0</v>
      </c>
      <c r="I8" s="34">
        <v>5</v>
      </c>
      <c r="J8" s="34">
        <v>13154</v>
      </c>
      <c r="K8" s="34">
        <v>631</v>
      </c>
      <c r="L8" s="34">
        <v>9</v>
      </c>
      <c r="M8" s="34">
        <v>287</v>
      </c>
      <c r="N8" s="34">
        <v>188</v>
      </c>
      <c r="O8" s="34">
        <v>442126</v>
      </c>
      <c r="Q8">
        <f t="shared" si="1"/>
        <v>21</v>
      </c>
      <c r="R8" s="109">
        <f>COUNTIF($Q$5:$Q7,RANK($C8,$C$5:$C$31,0))</f>
        <v>0</v>
      </c>
    </row>
    <row r="9" spans="1:18" x14ac:dyDescent="0.15">
      <c r="A9" s="109">
        <f t="shared" si="0"/>
        <v>22</v>
      </c>
      <c r="B9" s="72" t="s">
        <v>73</v>
      </c>
      <c r="C9" s="81">
        <v>140</v>
      </c>
      <c r="D9" s="34">
        <v>124</v>
      </c>
      <c r="E9" s="34">
        <v>0</v>
      </c>
      <c r="F9" s="34">
        <v>4</v>
      </c>
      <c r="G9" s="34">
        <v>0</v>
      </c>
      <c r="H9" s="34">
        <v>0</v>
      </c>
      <c r="I9" s="34">
        <v>12</v>
      </c>
      <c r="J9" s="34">
        <v>2437</v>
      </c>
      <c r="K9" s="34">
        <v>459</v>
      </c>
      <c r="L9" s="34">
        <v>0</v>
      </c>
      <c r="M9" s="34">
        <v>127</v>
      </c>
      <c r="N9" s="34">
        <v>14</v>
      </c>
      <c r="O9" s="34">
        <v>587397</v>
      </c>
      <c r="Q9">
        <f t="shared" si="1"/>
        <v>22</v>
      </c>
      <c r="R9" s="109">
        <f>COUNTIF($Q$5:$Q8,RANK($C9,$C$5:$C$31,0))</f>
        <v>0</v>
      </c>
    </row>
    <row r="10" spans="1:18" x14ac:dyDescent="0.15">
      <c r="A10" s="109">
        <f t="shared" si="0"/>
        <v>18</v>
      </c>
      <c r="B10" s="72" t="s">
        <v>220</v>
      </c>
      <c r="C10" s="81">
        <v>346</v>
      </c>
      <c r="D10" s="34">
        <v>131</v>
      </c>
      <c r="E10" s="34">
        <v>20</v>
      </c>
      <c r="F10" s="34">
        <v>14</v>
      </c>
      <c r="G10" s="34">
        <v>0</v>
      </c>
      <c r="H10" s="34">
        <v>0</v>
      </c>
      <c r="I10" s="34">
        <v>181</v>
      </c>
      <c r="J10" s="34">
        <v>17815</v>
      </c>
      <c r="K10" s="34">
        <v>1002</v>
      </c>
      <c r="L10" s="34">
        <v>150</v>
      </c>
      <c r="M10" s="34">
        <v>266</v>
      </c>
      <c r="N10" s="34">
        <v>46</v>
      </c>
      <c r="O10" s="34">
        <v>527617</v>
      </c>
      <c r="Q10">
        <f t="shared" si="1"/>
        <v>18</v>
      </c>
      <c r="R10" s="109">
        <f>COUNTIF($Q$5:$Q9,RANK($C10,$C$5:$C$31,0))</f>
        <v>0</v>
      </c>
    </row>
    <row r="11" spans="1:18" x14ac:dyDescent="0.15">
      <c r="A11" s="109">
        <f t="shared" si="0"/>
        <v>10</v>
      </c>
      <c r="B11" s="72" t="s">
        <v>61</v>
      </c>
      <c r="C11" s="81">
        <v>1144</v>
      </c>
      <c r="D11" s="34">
        <v>1108</v>
      </c>
      <c r="E11" s="34">
        <v>3</v>
      </c>
      <c r="F11" s="34">
        <v>2</v>
      </c>
      <c r="G11" s="34">
        <v>2</v>
      </c>
      <c r="H11" s="34">
        <v>0</v>
      </c>
      <c r="I11" s="34">
        <v>29</v>
      </c>
      <c r="J11" s="34">
        <v>73983</v>
      </c>
      <c r="K11" s="34">
        <v>7995</v>
      </c>
      <c r="L11" s="34">
        <v>179</v>
      </c>
      <c r="M11" s="34">
        <v>1900</v>
      </c>
      <c r="N11" s="34">
        <v>1668</v>
      </c>
      <c r="O11" s="34">
        <v>4060731</v>
      </c>
      <c r="Q11">
        <f t="shared" si="1"/>
        <v>10</v>
      </c>
      <c r="R11" s="109">
        <f>COUNTIF($Q$5:$Q10,RANK($C11,$C$5:$C$31,0))</f>
        <v>0</v>
      </c>
    </row>
    <row r="12" spans="1:18" x14ac:dyDescent="0.15">
      <c r="A12" s="109">
        <f t="shared" si="0"/>
        <v>27</v>
      </c>
      <c r="B12" s="72" t="s">
        <v>74</v>
      </c>
      <c r="C12" s="81">
        <v>43</v>
      </c>
      <c r="D12" s="34">
        <v>43</v>
      </c>
      <c r="E12" s="34">
        <v>0</v>
      </c>
      <c r="F12" s="34">
        <v>0</v>
      </c>
      <c r="G12" s="34">
        <v>0</v>
      </c>
      <c r="H12" s="34">
        <v>0</v>
      </c>
      <c r="I12" s="34">
        <v>0</v>
      </c>
      <c r="J12" s="34">
        <v>2678</v>
      </c>
      <c r="K12" s="34">
        <v>233</v>
      </c>
      <c r="L12" s="34">
        <v>0</v>
      </c>
      <c r="M12" s="34">
        <v>65</v>
      </c>
      <c r="N12" s="34">
        <v>51</v>
      </c>
      <c r="O12" s="34">
        <v>104535</v>
      </c>
      <c r="Q12">
        <f t="shared" si="1"/>
        <v>27</v>
      </c>
      <c r="R12" s="109">
        <f>COUNTIF($Q$5:$Q11,RANK($C12,$C$5:$C$31,0))</f>
        <v>0</v>
      </c>
    </row>
    <row r="13" spans="1:18" x14ac:dyDescent="0.15">
      <c r="A13" s="109">
        <f t="shared" si="0"/>
        <v>26</v>
      </c>
      <c r="B13" s="72" t="s">
        <v>72</v>
      </c>
      <c r="C13" s="81">
        <v>51</v>
      </c>
      <c r="D13" s="34">
        <v>36</v>
      </c>
      <c r="E13" s="34">
        <v>0</v>
      </c>
      <c r="F13" s="34">
        <v>1</v>
      </c>
      <c r="G13" s="34">
        <v>0</v>
      </c>
      <c r="H13" s="34">
        <v>0</v>
      </c>
      <c r="I13" s="34">
        <v>14</v>
      </c>
      <c r="J13" s="34">
        <v>1567</v>
      </c>
      <c r="K13" s="34">
        <v>45</v>
      </c>
      <c r="L13" s="34">
        <v>0</v>
      </c>
      <c r="M13" s="34">
        <v>44</v>
      </c>
      <c r="N13" s="34">
        <v>24</v>
      </c>
      <c r="O13" s="34">
        <v>57881</v>
      </c>
      <c r="Q13">
        <f t="shared" si="1"/>
        <v>26</v>
      </c>
      <c r="R13" s="109">
        <f>COUNTIF($Q$5:$Q12,RANK($C13,$C$5:$C$31,0))</f>
        <v>0</v>
      </c>
    </row>
    <row r="14" spans="1:18" x14ac:dyDescent="0.15">
      <c r="A14" s="109">
        <f t="shared" si="0"/>
        <v>20</v>
      </c>
      <c r="B14" s="72" t="s">
        <v>68</v>
      </c>
      <c r="C14" s="81">
        <v>201</v>
      </c>
      <c r="D14" s="34">
        <v>189</v>
      </c>
      <c r="E14" s="34">
        <v>3</v>
      </c>
      <c r="F14" s="34">
        <v>1</v>
      </c>
      <c r="G14" s="34">
        <v>0</v>
      </c>
      <c r="H14" s="34">
        <v>0</v>
      </c>
      <c r="I14" s="34">
        <v>8</v>
      </c>
      <c r="J14" s="34">
        <v>14901</v>
      </c>
      <c r="K14" s="34">
        <v>1064</v>
      </c>
      <c r="L14" s="34">
        <v>51</v>
      </c>
      <c r="M14" s="34">
        <v>290</v>
      </c>
      <c r="N14" s="34">
        <v>163</v>
      </c>
      <c r="O14" s="34">
        <v>591655</v>
      </c>
      <c r="Q14">
        <f t="shared" si="1"/>
        <v>20</v>
      </c>
      <c r="R14" s="109">
        <f>COUNTIF($Q$5:$Q13,RANK($C14,$C$5:$C$31,0))</f>
        <v>0</v>
      </c>
    </row>
    <row r="15" spans="1:18" x14ac:dyDescent="0.15">
      <c r="A15" s="109">
        <f t="shared" si="0"/>
        <v>11</v>
      </c>
      <c r="B15" s="72" t="s">
        <v>147</v>
      </c>
      <c r="C15" s="81">
        <v>705</v>
      </c>
      <c r="D15" s="34">
        <v>47</v>
      </c>
      <c r="E15" s="34">
        <v>2</v>
      </c>
      <c r="F15" s="34">
        <v>614</v>
      </c>
      <c r="G15" s="34">
        <v>5</v>
      </c>
      <c r="H15" s="34">
        <v>0</v>
      </c>
      <c r="I15" s="34">
        <v>37</v>
      </c>
      <c r="J15" s="34">
        <v>3173</v>
      </c>
      <c r="K15" s="34">
        <v>336</v>
      </c>
      <c r="L15" s="34">
        <v>85</v>
      </c>
      <c r="M15" s="34">
        <v>86</v>
      </c>
      <c r="N15" s="34">
        <v>20</v>
      </c>
      <c r="O15" s="34">
        <v>581991</v>
      </c>
      <c r="Q15">
        <f t="shared" si="1"/>
        <v>11</v>
      </c>
      <c r="R15" s="109">
        <f>COUNTIF($Q$5:$Q14,RANK($C15,$C$5:$C$31,0))</f>
        <v>0</v>
      </c>
    </row>
    <row r="16" spans="1:18" x14ac:dyDescent="0.15">
      <c r="A16" s="109">
        <f t="shared" si="0"/>
        <v>7</v>
      </c>
      <c r="B16" s="72" t="s">
        <v>66</v>
      </c>
      <c r="C16" s="81">
        <v>1633</v>
      </c>
      <c r="D16" s="34">
        <v>1268</v>
      </c>
      <c r="E16" s="34">
        <v>2</v>
      </c>
      <c r="F16" s="34">
        <v>236</v>
      </c>
      <c r="G16" s="34">
        <v>6</v>
      </c>
      <c r="H16" s="34">
        <v>0</v>
      </c>
      <c r="I16" s="34">
        <v>121</v>
      </c>
      <c r="J16" s="34">
        <v>28221</v>
      </c>
      <c r="K16" s="34">
        <v>3377</v>
      </c>
      <c r="L16" s="34">
        <v>930</v>
      </c>
      <c r="M16" s="34">
        <v>1440</v>
      </c>
      <c r="N16" s="34">
        <v>852</v>
      </c>
      <c r="O16" s="34">
        <v>5573949</v>
      </c>
      <c r="Q16">
        <f t="shared" si="1"/>
        <v>7</v>
      </c>
      <c r="R16" s="109">
        <f>COUNTIF($Q$5:$Q15,RANK($C16,$C$5:$C$31,0))</f>
        <v>0</v>
      </c>
    </row>
    <row r="17" spans="1:18" x14ac:dyDescent="0.15">
      <c r="A17" s="109">
        <f t="shared" si="0"/>
        <v>12</v>
      </c>
      <c r="B17" s="72" t="s">
        <v>221</v>
      </c>
      <c r="C17" s="81">
        <v>669</v>
      </c>
      <c r="D17" s="34">
        <v>441</v>
      </c>
      <c r="E17" s="34">
        <v>0</v>
      </c>
      <c r="F17" s="34">
        <v>135</v>
      </c>
      <c r="G17" s="34">
        <v>3</v>
      </c>
      <c r="H17" s="34">
        <v>0</v>
      </c>
      <c r="I17" s="34">
        <v>90</v>
      </c>
      <c r="J17" s="34">
        <v>20882</v>
      </c>
      <c r="K17" s="34">
        <v>1480</v>
      </c>
      <c r="L17" s="34">
        <v>0</v>
      </c>
      <c r="M17" s="34">
        <v>566</v>
      </c>
      <c r="N17" s="34">
        <v>145</v>
      </c>
      <c r="O17" s="34">
        <v>3062245</v>
      </c>
      <c r="Q17">
        <f t="shared" si="1"/>
        <v>12</v>
      </c>
      <c r="R17" s="109">
        <f>COUNTIF($Q$5:$Q16,RANK($C17,$C$5:$C$31,0))</f>
        <v>0</v>
      </c>
    </row>
    <row r="18" spans="1:18" ht="27" x14ac:dyDescent="0.15">
      <c r="A18" s="109">
        <f t="shared" si="0"/>
        <v>8</v>
      </c>
      <c r="B18" s="72" t="s">
        <v>62</v>
      </c>
      <c r="C18" s="81">
        <v>1576</v>
      </c>
      <c r="D18" s="34">
        <v>1073</v>
      </c>
      <c r="E18" s="34">
        <v>6</v>
      </c>
      <c r="F18" s="34">
        <v>30</v>
      </c>
      <c r="G18" s="34">
        <v>5</v>
      </c>
      <c r="H18" s="34">
        <v>0</v>
      </c>
      <c r="I18" s="34">
        <v>462</v>
      </c>
      <c r="J18" s="34">
        <v>79084</v>
      </c>
      <c r="K18" s="34">
        <v>9534</v>
      </c>
      <c r="L18" s="34">
        <v>140</v>
      </c>
      <c r="M18" s="34">
        <v>1693</v>
      </c>
      <c r="N18" s="34">
        <v>1021</v>
      </c>
      <c r="O18" s="34">
        <v>6125001</v>
      </c>
      <c r="Q18">
        <f t="shared" si="1"/>
        <v>8</v>
      </c>
      <c r="R18" s="109">
        <f>COUNTIF($Q$5:$Q17,RANK($C18,$C$5:$C$31,0))</f>
        <v>0</v>
      </c>
    </row>
    <row r="19" spans="1:18" x14ac:dyDescent="0.15">
      <c r="A19" s="109">
        <f t="shared" si="0"/>
        <v>23</v>
      </c>
      <c r="B19" s="72" t="s">
        <v>70</v>
      </c>
      <c r="C19" s="81">
        <v>127</v>
      </c>
      <c r="D19" s="34">
        <v>7</v>
      </c>
      <c r="E19" s="34">
        <v>0</v>
      </c>
      <c r="F19" s="34">
        <v>112</v>
      </c>
      <c r="G19" s="34">
        <v>1</v>
      </c>
      <c r="H19" s="34">
        <v>0</v>
      </c>
      <c r="I19" s="34">
        <v>7</v>
      </c>
      <c r="J19" s="34">
        <v>1069</v>
      </c>
      <c r="K19" s="34">
        <v>52</v>
      </c>
      <c r="L19" s="34">
        <v>130</v>
      </c>
      <c r="M19" s="34">
        <v>15</v>
      </c>
      <c r="N19" s="34">
        <v>4</v>
      </c>
      <c r="O19" s="34">
        <v>101806</v>
      </c>
      <c r="Q19">
        <f t="shared" si="1"/>
        <v>23</v>
      </c>
      <c r="R19" s="109">
        <f>COUNTIF($Q$5:$Q18,RANK($C19,$C$5:$C$31,0))</f>
        <v>0</v>
      </c>
    </row>
    <row r="20" spans="1:18" x14ac:dyDescent="0.15">
      <c r="A20" s="109">
        <f t="shared" si="0"/>
        <v>9</v>
      </c>
      <c r="B20" s="72" t="s">
        <v>64</v>
      </c>
      <c r="C20" s="81">
        <v>1352</v>
      </c>
      <c r="D20" s="34">
        <v>1180</v>
      </c>
      <c r="E20" s="34">
        <v>0</v>
      </c>
      <c r="F20" s="34">
        <v>68</v>
      </c>
      <c r="G20" s="34">
        <v>4</v>
      </c>
      <c r="H20" s="34">
        <v>0</v>
      </c>
      <c r="I20" s="34">
        <v>100</v>
      </c>
      <c r="J20" s="34">
        <v>48780</v>
      </c>
      <c r="K20" s="34">
        <v>5148</v>
      </c>
      <c r="L20" s="34">
        <v>2</v>
      </c>
      <c r="M20" s="34">
        <v>1529</v>
      </c>
      <c r="N20" s="34">
        <v>887</v>
      </c>
      <c r="O20" s="34">
        <v>5128090</v>
      </c>
      <c r="Q20">
        <f t="shared" si="1"/>
        <v>9</v>
      </c>
      <c r="R20" s="109">
        <f>COUNTIF($Q$5:$Q19,RANK($C20,$C$5:$C$31,0))</f>
        <v>0</v>
      </c>
    </row>
    <row r="21" spans="1:18" x14ac:dyDescent="0.15">
      <c r="A21" s="109">
        <f t="shared" si="0"/>
        <v>15</v>
      </c>
      <c r="B21" s="72" t="s">
        <v>222</v>
      </c>
      <c r="C21" s="81">
        <v>424</v>
      </c>
      <c r="D21" s="34">
        <v>177</v>
      </c>
      <c r="E21" s="34">
        <v>14</v>
      </c>
      <c r="F21" s="34">
        <v>2</v>
      </c>
      <c r="G21" s="34">
        <v>0</v>
      </c>
      <c r="H21" s="34">
        <v>0</v>
      </c>
      <c r="I21" s="34">
        <v>231</v>
      </c>
      <c r="J21" s="34">
        <v>3482</v>
      </c>
      <c r="K21" s="34">
        <v>276</v>
      </c>
      <c r="L21" s="34">
        <v>117</v>
      </c>
      <c r="M21" s="34">
        <v>210</v>
      </c>
      <c r="N21" s="34">
        <v>128</v>
      </c>
      <c r="O21" s="34">
        <v>192307</v>
      </c>
      <c r="Q21">
        <f t="shared" si="1"/>
        <v>15</v>
      </c>
      <c r="R21" s="109">
        <f>COUNTIF($Q$5:$Q20,RANK($C21,$C$5:$C$31,0))</f>
        <v>0</v>
      </c>
    </row>
    <row r="22" spans="1:18" ht="27" x14ac:dyDescent="0.15">
      <c r="A22" s="109">
        <f t="shared" si="0"/>
        <v>13</v>
      </c>
      <c r="B22" s="72" t="s">
        <v>65</v>
      </c>
      <c r="C22" s="81">
        <v>567</v>
      </c>
      <c r="D22" s="34">
        <v>257</v>
      </c>
      <c r="E22" s="34">
        <v>31</v>
      </c>
      <c r="F22" s="34">
        <v>58</v>
      </c>
      <c r="G22" s="34">
        <v>3</v>
      </c>
      <c r="H22" s="34">
        <v>0</v>
      </c>
      <c r="I22" s="34">
        <v>218</v>
      </c>
      <c r="J22" s="34">
        <v>8081</v>
      </c>
      <c r="K22" s="34">
        <v>649</v>
      </c>
      <c r="L22" s="34">
        <v>5152</v>
      </c>
      <c r="M22" s="34">
        <v>344</v>
      </c>
      <c r="N22" s="34">
        <v>251</v>
      </c>
      <c r="O22" s="34">
        <v>412683</v>
      </c>
      <c r="Q22">
        <f t="shared" si="1"/>
        <v>13</v>
      </c>
      <c r="R22" s="109">
        <f>COUNTIF($Q$5:$Q21,RANK($C22,$C$5:$C$31,0))</f>
        <v>0</v>
      </c>
    </row>
    <row r="23" spans="1:18" x14ac:dyDescent="0.15">
      <c r="A23" s="109">
        <f t="shared" si="0"/>
        <v>2</v>
      </c>
      <c r="B23" s="72" t="s">
        <v>60</v>
      </c>
      <c r="C23" s="81">
        <v>2930</v>
      </c>
      <c r="D23" s="34">
        <v>454</v>
      </c>
      <c r="E23" s="34">
        <v>433</v>
      </c>
      <c r="F23" s="34">
        <v>37</v>
      </c>
      <c r="G23" s="34">
        <v>0</v>
      </c>
      <c r="H23" s="34">
        <v>0</v>
      </c>
      <c r="I23" s="34">
        <v>2006</v>
      </c>
      <c r="J23" s="34">
        <v>27828</v>
      </c>
      <c r="K23" s="34">
        <v>3079</v>
      </c>
      <c r="L23" s="34">
        <v>8590</v>
      </c>
      <c r="M23" s="34">
        <v>840</v>
      </c>
      <c r="N23" s="34">
        <v>211</v>
      </c>
      <c r="O23" s="34">
        <v>1051616</v>
      </c>
      <c r="Q23">
        <f t="shared" si="1"/>
        <v>2</v>
      </c>
      <c r="R23" s="109">
        <f>COUNTIF($Q$5:$Q22,RANK($C23,$C$5:$C$31,0))</f>
        <v>0</v>
      </c>
    </row>
    <row r="24" spans="1:18" ht="27" x14ac:dyDescent="0.15">
      <c r="A24" s="109">
        <f t="shared" si="0"/>
        <v>16</v>
      </c>
      <c r="B24" s="72" t="s">
        <v>223</v>
      </c>
      <c r="C24" s="81">
        <v>419</v>
      </c>
      <c r="D24" s="34">
        <v>245</v>
      </c>
      <c r="E24" s="34">
        <v>2</v>
      </c>
      <c r="F24" s="34">
        <v>21</v>
      </c>
      <c r="G24" s="34">
        <v>5</v>
      </c>
      <c r="H24" s="34">
        <v>0</v>
      </c>
      <c r="I24" s="34">
        <v>146</v>
      </c>
      <c r="J24" s="34">
        <v>7535</v>
      </c>
      <c r="K24" s="34">
        <v>2036</v>
      </c>
      <c r="L24" s="34">
        <v>40</v>
      </c>
      <c r="M24" s="34">
        <v>280</v>
      </c>
      <c r="N24" s="34">
        <v>21</v>
      </c>
      <c r="O24" s="34">
        <v>2707006</v>
      </c>
      <c r="Q24">
        <f t="shared" si="1"/>
        <v>16</v>
      </c>
      <c r="R24" s="109">
        <f>COUNTIF($Q$5:$Q23,RANK($C24,$C$5:$C$31,0))</f>
        <v>0</v>
      </c>
    </row>
    <row r="25" spans="1:18" x14ac:dyDescent="0.15">
      <c r="A25" s="109">
        <f t="shared" si="0"/>
        <v>14</v>
      </c>
      <c r="B25" s="72" t="s">
        <v>224</v>
      </c>
      <c r="C25" s="81">
        <v>427</v>
      </c>
      <c r="D25" s="34">
        <v>405</v>
      </c>
      <c r="E25" s="34">
        <v>2</v>
      </c>
      <c r="F25" s="34">
        <v>3</v>
      </c>
      <c r="G25" s="34">
        <v>0</v>
      </c>
      <c r="H25" s="34">
        <v>0</v>
      </c>
      <c r="I25" s="34">
        <v>17</v>
      </c>
      <c r="J25" s="34">
        <v>17862</v>
      </c>
      <c r="K25" s="34">
        <v>1672</v>
      </c>
      <c r="L25" s="34">
        <v>21</v>
      </c>
      <c r="M25" s="34">
        <v>591</v>
      </c>
      <c r="N25" s="34">
        <v>590</v>
      </c>
      <c r="O25" s="34">
        <v>1167490</v>
      </c>
      <c r="Q25">
        <f t="shared" si="1"/>
        <v>14</v>
      </c>
      <c r="R25" s="109">
        <f>COUNTIF($Q$5:$Q24,RANK($C25,$C$5:$C$31,0))</f>
        <v>0</v>
      </c>
    </row>
    <row r="26" spans="1:18" x14ac:dyDescent="0.15">
      <c r="A26" s="109">
        <f t="shared" si="0"/>
        <v>24</v>
      </c>
      <c r="B26" s="72" t="s">
        <v>71</v>
      </c>
      <c r="C26" s="81">
        <v>96</v>
      </c>
      <c r="D26" s="34">
        <v>1</v>
      </c>
      <c r="E26" s="34">
        <v>0</v>
      </c>
      <c r="F26" s="34">
        <v>90</v>
      </c>
      <c r="G26" s="34">
        <v>0</v>
      </c>
      <c r="H26" s="34">
        <v>0</v>
      </c>
      <c r="I26" s="34">
        <v>5</v>
      </c>
      <c r="J26" s="34">
        <v>0</v>
      </c>
      <c r="K26" s="34">
        <v>0</v>
      </c>
      <c r="L26" s="34">
        <v>4</v>
      </c>
      <c r="M26" s="34">
        <v>1</v>
      </c>
      <c r="N26" s="34">
        <v>0</v>
      </c>
      <c r="O26" s="34">
        <v>35753</v>
      </c>
      <c r="Q26">
        <f t="shared" si="1"/>
        <v>24</v>
      </c>
      <c r="R26" s="109">
        <f>COUNTIF($Q$5:$Q25,RANK($C26,$C$5:$C$31,0))</f>
        <v>0</v>
      </c>
    </row>
    <row r="27" spans="1:18" x14ac:dyDescent="0.15">
      <c r="A27" s="109">
        <f t="shared" si="0"/>
        <v>19</v>
      </c>
      <c r="B27" s="72" t="s">
        <v>69</v>
      </c>
      <c r="C27" s="81">
        <v>224</v>
      </c>
      <c r="D27" s="34">
        <v>126</v>
      </c>
      <c r="E27" s="34">
        <v>7</v>
      </c>
      <c r="F27" s="34">
        <v>8</v>
      </c>
      <c r="G27" s="34">
        <v>0</v>
      </c>
      <c r="H27" s="34">
        <v>0</v>
      </c>
      <c r="I27" s="34">
        <v>83</v>
      </c>
      <c r="J27" s="34">
        <v>7461</v>
      </c>
      <c r="K27" s="34">
        <v>518</v>
      </c>
      <c r="L27" s="34">
        <v>55</v>
      </c>
      <c r="M27" s="34">
        <v>198</v>
      </c>
      <c r="N27" s="34">
        <v>80</v>
      </c>
      <c r="O27" s="34">
        <v>250417</v>
      </c>
      <c r="Q27">
        <f t="shared" si="1"/>
        <v>19</v>
      </c>
      <c r="R27" s="109">
        <f>COUNTIF($Q$5:$Q26,RANK($C27,$C$5:$C$31,0))</f>
        <v>0</v>
      </c>
    </row>
    <row r="28" spans="1:18" x14ac:dyDescent="0.15">
      <c r="A28" s="109">
        <f t="shared" si="0"/>
        <v>6</v>
      </c>
      <c r="B28" s="72" t="s">
        <v>63</v>
      </c>
      <c r="C28" s="81">
        <v>1758</v>
      </c>
      <c r="D28" s="34">
        <v>180</v>
      </c>
      <c r="E28" s="34">
        <v>262</v>
      </c>
      <c r="F28" s="34">
        <v>13</v>
      </c>
      <c r="G28" s="34">
        <v>0</v>
      </c>
      <c r="H28" s="34">
        <v>0</v>
      </c>
      <c r="I28" s="34">
        <v>1303</v>
      </c>
      <c r="J28" s="34">
        <v>12182</v>
      </c>
      <c r="K28" s="34">
        <v>1361</v>
      </c>
      <c r="L28" s="34">
        <v>7640</v>
      </c>
      <c r="M28" s="34">
        <v>306</v>
      </c>
      <c r="N28" s="34">
        <v>57</v>
      </c>
      <c r="O28" s="34">
        <v>758137</v>
      </c>
      <c r="Q28">
        <f t="shared" si="1"/>
        <v>6</v>
      </c>
      <c r="R28" s="109">
        <f>COUNTIF($Q$5:$Q27,RANK($C28,$C$5:$C$31,0))</f>
        <v>0</v>
      </c>
    </row>
    <row r="29" spans="1:18" x14ac:dyDescent="0.15">
      <c r="A29" s="109">
        <f t="shared" si="0"/>
        <v>4</v>
      </c>
      <c r="B29" s="72" t="s">
        <v>56</v>
      </c>
      <c r="C29" s="81">
        <v>2757</v>
      </c>
      <c r="D29" s="34">
        <v>1287</v>
      </c>
      <c r="E29" s="34">
        <v>34</v>
      </c>
      <c r="F29" s="34">
        <v>176</v>
      </c>
      <c r="G29" s="34">
        <v>1</v>
      </c>
      <c r="H29" s="34">
        <v>0</v>
      </c>
      <c r="I29" s="34">
        <v>1259</v>
      </c>
      <c r="J29" s="34">
        <v>28874</v>
      </c>
      <c r="K29" s="34">
        <v>5374</v>
      </c>
      <c r="L29" s="34">
        <v>183</v>
      </c>
      <c r="M29" s="34">
        <v>1640</v>
      </c>
      <c r="N29" s="34">
        <v>983</v>
      </c>
      <c r="O29" s="34">
        <v>3219495</v>
      </c>
      <c r="Q29">
        <f t="shared" si="1"/>
        <v>4</v>
      </c>
      <c r="R29" s="109">
        <f>COUNTIF($Q$5:$Q28,RANK($C29,$C$5:$C$31,0))</f>
        <v>0</v>
      </c>
    </row>
    <row r="30" spans="1:18" x14ac:dyDescent="0.15">
      <c r="A30" s="109">
        <f t="shared" si="0"/>
        <v>5</v>
      </c>
      <c r="B30" s="72" t="s">
        <v>59</v>
      </c>
      <c r="C30" s="81">
        <v>1810</v>
      </c>
      <c r="D30" s="34">
        <v>712</v>
      </c>
      <c r="E30" s="34">
        <v>73</v>
      </c>
      <c r="F30" s="34">
        <v>91</v>
      </c>
      <c r="G30" s="34">
        <v>1</v>
      </c>
      <c r="H30" s="34">
        <v>0</v>
      </c>
      <c r="I30" s="34">
        <v>933</v>
      </c>
      <c r="J30" s="34">
        <v>38192</v>
      </c>
      <c r="K30" s="34">
        <v>4155</v>
      </c>
      <c r="L30" s="34">
        <v>7283</v>
      </c>
      <c r="M30" s="34">
        <v>1121</v>
      </c>
      <c r="N30" s="34">
        <v>513</v>
      </c>
      <c r="O30" s="34">
        <v>2314967</v>
      </c>
      <c r="Q30">
        <f t="shared" si="1"/>
        <v>5</v>
      </c>
      <c r="R30" s="109">
        <f>COUNTIF($Q$5:$Q29,RANK($C30,$C$5:$C$31,0))</f>
        <v>0</v>
      </c>
    </row>
    <row r="31" spans="1:18" ht="27" x14ac:dyDescent="0.15">
      <c r="A31" s="109">
        <f t="shared" si="0"/>
        <v>17</v>
      </c>
      <c r="B31" s="72" t="s">
        <v>225</v>
      </c>
      <c r="C31" s="81">
        <v>376</v>
      </c>
      <c r="D31" s="34">
        <v>41</v>
      </c>
      <c r="E31" s="34">
        <v>0</v>
      </c>
      <c r="F31" s="34">
        <v>329</v>
      </c>
      <c r="G31" s="34">
        <v>3</v>
      </c>
      <c r="H31" s="34">
        <v>0</v>
      </c>
      <c r="I31" s="34">
        <v>3</v>
      </c>
      <c r="J31" s="34">
        <v>968</v>
      </c>
      <c r="K31" s="34">
        <v>41</v>
      </c>
      <c r="L31" s="34">
        <v>0</v>
      </c>
      <c r="M31" s="34">
        <v>56</v>
      </c>
      <c r="N31" s="34">
        <v>15</v>
      </c>
      <c r="O31" s="34">
        <v>203764</v>
      </c>
      <c r="Q31">
        <f t="shared" si="1"/>
        <v>17</v>
      </c>
      <c r="R31" s="109">
        <f>COUNTIF($Q$5:$Q30,RANK($C31,$C$5:$C$31,0))</f>
        <v>0</v>
      </c>
    </row>
    <row r="32" spans="1:18" x14ac:dyDescent="0.15">
      <c r="B32" s="72" t="s">
        <v>76</v>
      </c>
      <c r="C32" s="81">
        <v>6729</v>
      </c>
      <c r="D32" s="34">
        <v>3649</v>
      </c>
      <c r="E32" s="34">
        <v>237</v>
      </c>
      <c r="F32" s="34">
        <v>833</v>
      </c>
      <c r="G32" s="34">
        <v>11</v>
      </c>
      <c r="H32" s="34">
        <v>0</v>
      </c>
      <c r="I32" s="34">
        <v>1999</v>
      </c>
      <c r="J32" s="34">
        <v>159215</v>
      </c>
      <c r="K32" s="34">
        <v>15410</v>
      </c>
      <c r="L32" s="34">
        <v>7711</v>
      </c>
      <c r="M32" s="34">
        <v>4682</v>
      </c>
      <c r="N32" s="34">
        <v>1725</v>
      </c>
      <c r="O32" s="34">
        <v>14716889</v>
      </c>
    </row>
    <row r="33" spans="2:15" x14ac:dyDescent="0.15">
      <c r="B33" s="73" t="s">
        <v>77</v>
      </c>
      <c r="C33" s="82">
        <v>4448</v>
      </c>
      <c r="D33" s="35">
        <v>2677</v>
      </c>
      <c r="E33" s="35">
        <v>183</v>
      </c>
      <c r="F33" s="35">
        <v>524</v>
      </c>
      <c r="G33" s="35">
        <v>15</v>
      </c>
      <c r="H33" s="35">
        <v>1</v>
      </c>
      <c r="I33" s="35">
        <v>1048</v>
      </c>
      <c r="J33" s="35">
        <v>374180</v>
      </c>
      <c r="K33" s="35">
        <v>31752</v>
      </c>
      <c r="L33" s="35">
        <v>41268</v>
      </c>
      <c r="M33" s="35">
        <v>5992</v>
      </c>
      <c r="N33" s="35">
        <v>3708</v>
      </c>
      <c r="O33" s="35">
        <v>28364664</v>
      </c>
    </row>
    <row r="34" spans="2:15" ht="27" x14ac:dyDescent="0.15">
      <c r="B34" s="74" t="s">
        <v>232</v>
      </c>
      <c r="C34" s="75">
        <v>37683</v>
      </c>
      <c r="D34" s="75">
        <v>21003</v>
      </c>
      <c r="E34" s="75">
        <v>1391</v>
      </c>
      <c r="F34" s="75">
        <v>3585</v>
      </c>
      <c r="G34" s="75">
        <v>69</v>
      </c>
      <c r="H34" s="75">
        <v>1</v>
      </c>
      <c r="I34" s="75">
        <v>11634</v>
      </c>
      <c r="J34" s="75">
        <v>1102687</v>
      </c>
      <c r="K34" s="75">
        <v>111123</v>
      </c>
      <c r="L34" s="75">
        <v>83651</v>
      </c>
      <c r="M34" s="75">
        <v>30653</v>
      </c>
      <c r="N34" s="75">
        <v>18364</v>
      </c>
      <c r="O34" s="75">
        <v>90800192</v>
      </c>
    </row>
  </sheetData>
  <mergeCells count="5">
    <mergeCell ref="N3:N4"/>
    <mergeCell ref="O3:O4"/>
    <mergeCell ref="C3:I3"/>
    <mergeCell ref="J3:L3"/>
    <mergeCell ref="M3:M4"/>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26"/>
  <sheetViews>
    <sheetView workbookViewId="0">
      <selection activeCell="W26" sqref="W26"/>
    </sheetView>
  </sheetViews>
  <sheetFormatPr defaultRowHeight="13.5" x14ac:dyDescent="0.15"/>
  <cols>
    <col min="1" max="1" width="4.875" customWidth="1"/>
    <col min="2" max="2" width="18.875" customWidth="1"/>
    <col min="5" max="5" width="18.875" hidden="1" customWidth="1"/>
    <col min="6" max="7" width="0" hidden="1" customWidth="1"/>
    <col min="8" max="8" width="18.875" hidden="1" customWidth="1"/>
    <col min="9" max="17" width="0" hidden="1" customWidth="1"/>
    <col min="21" max="26" width="9" style="21"/>
  </cols>
  <sheetData>
    <row r="1" spans="1:26" x14ac:dyDescent="0.15">
      <c r="A1" s="69" t="s">
        <v>166</v>
      </c>
      <c r="U1" s="118" t="s">
        <v>273</v>
      </c>
      <c r="V1" s="118"/>
      <c r="W1" s="118"/>
      <c r="X1" s="129"/>
      <c r="Y1" s="129"/>
      <c r="Z1" s="129"/>
    </row>
    <row r="2" spans="1:26" x14ac:dyDescent="0.15">
      <c r="U2" s="118" t="s">
        <v>272</v>
      </c>
      <c r="V2" s="118"/>
      <c r="W2" s="118"/>
      <c r="X2" s="129" t="s">
        <v>271</v>
      </c>
      <c r="Y2" s="129"/>
      <c r="Z2" s="129"/>
    </row>
    <row r="3" spans="1:26" x14ac:dyDescent="0.15">
      <c r="A3" s="33"/>
      <c r="B3" s="332" t="s">
        <v>265</v>
      </c>
      <c r="C3" s="333"/>
      <c r="D3" s="334"/>
      <c r="E3" s="332" t="s">
        <v>266</v>
      </c>
      <c r="F3" s="333"/>
      <c r="G3" s="334"/>
      <c r="H3" s="333" t="s">
        <v>267</v>
      </c>
      <c r="I3" s="333"/>
      <c r="J3" s="334"/>
      <c r="K3" s="33"/>
      <c r="L3" s="333" t="s">
        <v>268</v>
      </c>
      <c r="M3" s="333"/>
      <c r="N3" s="333"/>
      <c r="O3" s="332" t="s">
        <v>269</v>
      </c>
      <c r="P3" s="333"/>
      <c r="Q3" s="334"/>
      <c r="R3" s="333" t="s">
        <v>270</v>
      </c>
      <c r="S3" s="333"/>
      <c r="T3" s="334"/>
      <c r="U3" s="396" t="s">
        <v>338</v>
      </c>
      <c r="V3" s="396"/>
      <c r="W3" s="397"/>
      <c r="X3" s="400" t="s">
        <v>338</v>
      </c>
      <c r="Y3" s="400"/>
      <c r="Z3" s="401"/>
    </row>
    <row r="4" spans="1:26" ht="26.25" customHeight="1" x14ac:dyDescent="0.15">
      <c r="A4" s="11" t="s">
        <v>79</v>
      </c>
      <c r="B4" s="11" t="str">
        <f>B3&amp;"出火原因"</f>
        <v>平成25年出火原因</v>
      </c>
      <c r="C4" s="11" t="str">
        <f>B3&amp;"出火件数"</f>
        <v>平成25年出火件数</v>
      </c>
      <c r="D4" s="11" t="str">
        <f>B3&amp;"構成割合"</f>
        <v>平成25年構成割合</v>
      </c>
      <c r="E4" s="11" t="str">
        <f>E3&amp;"出火原因"</f>
        <v>平成26年出火原因</v>
      </c>
      <c r="F4" s="11" t="str">
        <f>E3&amp;"出火件数"</f>
        <v>平成26年出火件数</v>
      </c>
      <c r="G4" s="11" t="str">
        <f>E3&amp;"構成割合"</f>
        <v>平成26年構成割合</v>
      </c>
      <c r="H4" s="11" t="str">
        <f>H3&amp;"出火原因"</f>
        <v>平成27年出火原因</v>
      </c>
      <c r="I4" s="11" t="str">
        <f>H3&amp;"出火件数"</f>
        <v>平成27年出火件数</v>
      </c>
      <c r="J4" s="11" t="str">
        <f>H3&amp;"構成割合"</f>
        <v>平成27年構成割合</v>
      </c>
      <c r="K4" s="11" t="s">
        <v>79</v>
      </c>
      <c r="L4" s="11" t="str">
        <f>L3&amp;"出火原因"</f>
        <v>平成28年出火原因</v>
      </c>
      <c r="M4" s="11" t="str">
        <f>L3&amp;"出火件数"</f>
        <v>平成28年出火件数</v>
      </c>
      <c r="N4" s="11" t="str">
        <f>L3&amp;"構成割合"</f>
        <v>平成28年構成割合</v>
      </c>
      <c r="O4" s="11" t="str">
        <f>O3&amp;"出火原因"</f>
        <v>平成29年出火原因</v>
      </c>
      <c r="P4" s="11" t="str">
        <f>O3&amp;"出火件数"</f>
        <v>平成29年出火件数</v>
      </c>
      <c r="Q4" s="11" t="str">
        <f>O3&amp;"構成割合"</f>
        <v>平成29年構成割合</v>
      </c>
      <c r="R4" s="11" t="str">
        <f>R3&amp;"出火原因"</f>
        <v>平成30年出火原因</v>
      </c>
      <c r="S4" s="11" t="str">
        <f>R3&amp;"出火件数"</f>
        <v>平成30年出火件数</v>
      </c>
      <c r="T4" s="11" t="str">
        <f>R3&amp;"構成割合"</f>
        <v>平成30年構成割合</v>
      </c>
      <c r="U4" s="119" t="str">
        <f>U3&amp;"出火原因"</f>
        <v>令和元年出火原因</v>
      </c>
      <c r="V4" s="119" t="str">
        <f>U3&amp;"出火件数"</f>
        <v>令和元年出火件数</v>
      </c>
      <c r="W4" s="119" t="str">
        <f>U3&amp;"構成割合"</f>
        <v>令和元年構成割合</v>
      </c>
      <c r="X4" s="130" t="str">
        <f>X3&amp;"出火原因"</f>
        <v>令和元年出火原因</v>
      </c>
      <c r="Y4" s="130" t="str">
        <f>X3&amp;"出火件数"</f>
        <v>令和元年出火件数</v>
      </c>
      <c r="Z4" s="130" t="str">
        <f>X3&amp;"構成割合"</f>
        <v>令和元年構成割合</v>
      </c>
    </row>
    <row r="5" spans="1:26" x14ac:dyDescent="0.15">
      <c r="A5" s="38"/>
      <c r="B5" s="38"/>
      <c r="C5" s="38"/>
      <c r="D5" s="39" t="s">
        <v>116</v>
      </c>
      <c r="E5" s="38"/>
      <c r="F5" s="38"/>
      <c r="G5" s="39" t="s">
        <v>116</v>
      </c>
      <c r="H5" s="38"/>
      <c r="I5" s="38"/>
      <c r="J5" s="39" t="s">
        <v>116</v>
      </c>
      <c r="K5" s="38"/>
      <c r="L5" s="38"/>
      <c r="M5" s="38"/>
      <c r="N5" s="39" t="s">
        <v>116</v>
      </c>
      <c r="O5" s="38"/>
      <c r="P5" s="38"/>
      <c r="Q5" s="39" t="s">
        <v>116</v>
      </c>
      <c r="R5" s="38"/>
      <c r="S5" s="38"/>
      <c r="T5" s="39" t="s">
        <v>116</v>
      </c>
      <c r="U5" s="120"/>
      <c r="V5" s="120"/>
      <c r="W5" s="121" t="s">
        <v>116</v>
      </c>
      <c r="X5" s="131"/>
      <c r="Y5" s="131"/>
      <c r="Z5" s="132" t="s">
        <v>116</v>
      </c>
    </row>
    <row r="6" spans="1:26" x14ac:dyDescent="0.15">
      <c r="A6" s="40">
        <v>1</v>
      </c>
      <c r="B6" s="41" t="s">
        <v>56</v>
      </c>
      <c r="C6" s="18">
        <v>5093</v>
      </c>
      <c r="D6" s="42">
        <v>10.589458363655266</v>
      </c>
      <c r="E6" s="41" t="s">
        <v>56</v>
      </c>
      <c r="F6" s="18">
        <v>4884</v>
      </c>
      <c r="G6" s="42">
        <v>11.165725520678539</v>
      </c>
      <c r="H6" s="41" t="s">
        <v>56</v>
      </c>
      <c r="I6" s="18">
        <v>4033</v>
      </c>
      <c r="J6" s="42">
        <v>10.311677021809722</v>
      </c>
      <c r="K6" s="40">
        <v>1</v>
      </c>
      <c r="L6" s="41" t="s">
        <v>56</v>
      </c>
      <c r="M6" s="18">
        <v>3586</v>
      </c>
      <c r="N6" s="42">
        <v>9.7363633895359882</v>
      </c>
      <c r="O6" s="44" t="s">
        <v>58</v>
      </c>
      <c r="P6" s="18">
        <v>3712</v>
      </c>
      <c r="Q6" s="42">
        <v>9.4277804586899645</v>
      </c>
      <c r="R6" s="41" t="s">
        <v>58</v>
      </c>
      <c r="S6" s="18">
        <v>3414</v>
      </c>
      <c r="T6" s="42">
        <v>8.9887048787551667</v>
      </c>
      <c r="U6" s="122" t="s">
        <v>58</v>
      </c>
      <c r="V6" s="123">
        <v>3581</v>
      </c>
      <c r="W6" s="124">
        <v>9.5029588939309502</v>
      </c>
      <c r="X6" s="133" t="str">
        <f>VLOOKUP($A6,'附属資料８（貼付用）'!$A:$O,2,FALSE)</f>
        <v>たばこ</v>
      </c>
      <c r="Y6" s="134">
        <f>VLOOKUP($A6,'附属資料８（貼付用）'!$A:$O,3,FALSE)</f>
        <v>3581</v>
      </c>
      <c r="Z6" s="135">
        <f>Y6/Y$16*100</f>
        <v>9.5029588939309502</v>
      </c>
    </row>
    <row r="7" spans="1:26" x14ac:dyDescent="0.15">
      <c r="A7" s="43">
        <v>2</v>
      </c>
      <c r="B7" s="44" t="s">
        <v>58</v>
      </c>
      <c r="C7" s="34">
        <v>4454</v>
      </c>
      <c r="D7" s="42">
        <v>9.2608379249402226</v>
      </c>
      <c r="E7" s="44" t="s">
        <v>58</v>
      </c>
      <c r="F7" s="34">
        <v>4088</v>
      </c>
      <c r="G7" s="42">
        <v>9.3459225897899003</v>
      </c>
      <c r="H7" s="44" t="s">
        <v>58</v>
      </c>
      <c r="I7" s="34">
        <v>3638</v>
      </c>
      <c r="J7" s="42">
        <v>9.3017309708266218</v>
      </c>
      <c r="K7" s="43">
        <v>2</v>
      </c>
      <c r="L7" s="44" t="s">
        <v>58</v>
      </c>
      <c r="M7" s="34">
        <v>3483</v>
      </c>
      <c r="N7" s="42">
        <v>9.4567076647389428</v>
      </c>
      <c r="O7" s="44" t="s">
        <v>56</v>
      </c>
      <c r="P7" s="34">
        <v>3528</v>
      </c>
      <c r="Q7" s="42">
        <v>8.9604551342290417</v>
      </c>
      <c r="R7" s="44" t="s">
        <v>60</v>
      </c>
      <c r="S7" s="34">
        <v>3095</v>
      </c>
      <c r="T7" s="42">
        <v>8.1488112477291281</v>
      </c>
      <c r="U7" s="125" t="s">
        <v>60</v>
      </c>
      <c r="V7" s="126">
        <v>2930</v>
      </c>
      <c r="W7" s="124">
        <v>7.7753894329007771</v>
      </c>
      <c r="X7" s="136" t="str">
        <f>VLOOKUP($A7,'附属資料８（貼付用）'!$A:$O,2,FALSE)</f>
        <v>たき火</v>
      </c>
      <c r="Y7" s="137">
        <f>VLOOKUP($A7,'附属資料８（貼付用）'!$A:$O,3,FALSE)</f>
        <v>2930</v>
      </c>
      <c r="Z7" s="135">
        <f t="shared" ref="Z7:Z15" si="0">Y7/Y$16*100</f>
        <v>7.7753894329007771</v>
      </c>
    </row>
    <row r="8" spans="1:26" ht="13.5" customHeight="1" x14ac:dyDescent="0.15">
      <c r="A8" s="43">
        <v>3</v>
      </c>
      <c r="B8" s="44" t="s">
        <v>60</v>
      </c>
      <c r="C8" s="34">
        <v>3739</v>
      </c>
      <c r="D8" s="42">
        <v>7.7741969019648609</v>
      </c>
      <c r="E8" s="44" t="s">
        <v>57</v>
      </c>
      <c r="F8" s="34">
        <v>3484</v>
      </c>
      <c r="G8" s="42">
        <v>7.9650670995176158</v>
      </c>
      <c r="H8" s="44" t="s">
        <v>57</v>
      </c>
      <c r="I8" s="34">
        <v>3497</v>
      </c>
      <c r="J8" s="42">
        <v>8.9412185830073376</v>
      </c>
      <c r="K8" s="43">
        <v>3</v>
      </c>
      <c r="L8" s="44" t="s">
        <v>57</v>
      </c>
      <c r="M8" s="34">
        <v>3136</v>
      </c>
      <c r="N8" s="42">
        <v>8.5145665336265655</v>
      </c>
      <c r="O8" s="44" t="s">
        <v>57</v>
      </c>
      <c r="P8" s="34">
        <v>3032</v>
      </c>
      <c r="Q8" s="42">
        <v>7.7007086074213289</v>
      </c>
      <c r="R8" s="44" t="s">
        <v>57</v>
      </c>
      <c r="S8" s="34">
        <v>2852</v>
      </c>
      <c r="T8" s="42">
        <v>7.5090176667281003</v>
      </c>
      <c r="U8" s="125" t="s">
        <v>57</v>
      </c>
      <c r="V8" s="126">
        <v>2918</v>
      </c>
      <c r="W8" s="124">
        <v>7.7435448345407751</v>
      </c>
      <c r="X8" s="136" t="str">
        <f>VLOOKUP($A8,'附属資料８（貼付用）'!$A:$O,2,FALSE)</f>
        <v>こんろ</v>
      </c>
      <c r="Y8" s="137">
        <f>VLOOKUP($A8,'附属資料８（貼付用）'!$A:$O,3,FALSE)</f>
        <v>2918</v>
      </c>
      <c r="Z8" s="135">
        <f t="shared" si="0"/>
        <v>7.7435448345407751</v>
      </c>
    </row>
    <row r="9" spans="1:26" ht="27" x14ac:dyDescent="0.15">
      <c r="A9" s="43">
        <v>4</v>
      </c>
      <c r="B9" s="44" t="s">
        <v>57</v>
      </c>
      <c r="C9" s="34">
        <v>3717</v>
      </c>
      <c r="D9" s="42">
        <v>7.7284541012579266</v>
      </c>
      <c r="E9" s="44" t="s">
        <v>59</v>
      </c>
      <c r="F9" s="34">
        <v>3154</v>
      </c>
      <c r="G9" s="42">
        <v>7.2106261859582546</v>
      </c>
      <c r="H9" s="44" t="s">
        <v>59</v>
      </c>
      <c r="I9" s="34">
        <v>2469</v>
      </c>
      <c r="J9" s="42">
        <v>6.3128020250057526</v>
      </c>
      <c r="K9" s="43">
        <v>4</v>
      </c>
      <c r="L9" s="44" t="s">
        <v>59</v>
      </c>
      <c r="M9" s="34">
        <v>2228</v>
      </c>
      <c r="N9" s="42">
        <v>6.0492519888137712</v>
      </c>
      <c r="O9" s="44" t="s">
        <v>60</v>
      </c>
      <c r="P9" s="34">
        <v>2857</v>
      </c>
      <c r="Q9" s="42">
        <v>7.2562415868742542</v>
      </c>
      <c r="R9" s="44" t="s">
        <v>56</v>
      </c>
      <c r="S9" s="34">
        <v>2784</v>
      </c>
      <c r="T9" s="42">
        <v>7.3299807798636163</v>
      </c>
      <c r="U9" s="125" t="s">
        <v>56</v>
      </c>
      <c r="V9" s="126">
        <v>2757</v>
      </c>
      <c r="W9" s="124">
        <v>7.3162964732107314</v>
      </c>
      <c r="X9" s="136" t="str">
        <f>VLOOKUP($A9,'附属資料８（貼付用）'!$A:$O,2,FALSE)</f>
        <v>放火</v>
      </c>
      <c r="Y9" s="137">
        <f>VLOOKUP($A9,'附属資料８（貼付用）'!$A:$O,3,FALSE)</f>
        <v>2757</v>
      </c>
      <c r="Z9" s="135">
        <f t="shared" si="0"/>
        <v>7.3162964732107314</v>
      </c>
    </row>
    <row r="10" spans="1:26" ht="27" x14ac:dyDescent="0.15">
      <c r="A10" s="43">
        <v>5</v>
      </c>
      <c r="B10" s="44" t="s">
        <v>59</v>
      </c>
      <c r="C10" s="34">
        <v>3693</v>
      </c>
      <c r="D10" s="42">
        <v>7.6785528641230893</v>
      </c>
      <c r="E10" s="44" t="s">
        <v>60</v>
      </c>
      <c r="F10" s="34">
        <v>2913</v>
      </c>
      <c r="G10" s="42">
        <v>6.6596557006012667</v>
      </c>
      <c r="H10" s="44" t="s">
        <v>60</v>
      </c>
      <c r="I10" s="34">
        <v>2305</v>
      </c>
      <c r="J10" s="42">
        <v>5.8934826519393528</v>
      </c>
      <c r="K10" s="43">
        <v>5</v>
      </c>
      <c r="L10" s="44" t="s">
        <v>60</v>
      </c>
      <c r="M10" s="34">
        <v>2124</v>
      </c>
      <c r="N10" s="42">
        <v>5.7668811598924821</v>
      </c>
      <c r="O10" s="44" t="s">
        <v>59</v>
      </c>
      <c r="P10" s="34">
        <v>2305</v>
      </c>
      <c r="Q10" s="42">
        <v>5.8542656134914788</v>
      </c>
      <c r="R10" s="44" t="s">
        <v>59</v>
      </c>
      <c r="S10" s="34">
        <v>1977</v>
      </c>
      <c r="T10" s="42">
        <v>5.2052341960453914</v>
      </c>
      <c r="U10" s="125" t="s">
        <v>59</v>
      </c>
      <c r="V10" s="126">
        <v>1810</v>
      </c>
      <c r="W10" s="124">
        <v>4.8032269193004806</v>
      </c>
      <c r="X10" s="136" t="str">
        <f>VLOOKUP($A10,'附属資料８（貼付用）'!$A:$O,2,FALSE)</f>
        <v>放火の疑い</v>
      </c>
      <c r="Y10" s="137">
        <f>VLOOKUP($A10,'附属資料８（貼付用）'!$A:$O,3,FALSE)</f>
        <v>1810</v>
      </c>
      <c r="Z10" s="135">
        <f t="shared" si="0"/>
        <v>4.8032269193004806</v>
      </c>
    </row>
    <row r="11" spans="1:26" ht="27" x14ac:dyDescent="0.15">
      <c r="A11" s="43">
        <v>6</v>
      </c>
      <c r="B11" s="44" t="s">
        <v>63</v>
      </c>
      <c r="C11" s="34">
        <v>2095</v>
      </c>
      <c r="D11" s="42">
        <v>4.3559621582285057</v>
      </c>
      <c r="E11" s="44" t="s">
        <v>63</v>
      </c>
      <c r="F11" s="34">
        <v>1665</v>
      </c>
      <c r="G11" s="42">
        <v>3.8064973365949566</v>
      </c>
      <c r="H11" s="44" t="s">
        <v>63</v>
      </c>
      <c r="I11" s="34">
        <v>1343</v>
      </c>
      <c r="J11" s="42">
        <v>3.4338165733425381</v>
      </c>
      <c r="K11" s="43">
        <v>6</v>
      </c>
      <c r="L11" s="44" t="s">
        <v>62</v>
      </c>
      <c r="M11" s="34">
        <v>1310</v>
      </c>
      <c r="N11" s="42">
        <v>3.5567864027585459</v>
      </c>
      <c r="O11" s="44" t="s">
        <v>63</v>
      </c>
      <c r="P11" s="34">
        <v>1772</v>
      </c>
      <c r="Q11" s="42">
        <v>4.5005460594823861</v>
      </c>
      <c r="R11" s="44" t="s">
        <v>63</v>
      </c>
      <c r="S11" s="34">
        <v>1856</v>
      </c>
      <c r="T11" s="42">
        <v>4.8866538532424109</v>
      </c>
      <c r="U11" s="125" t="s">
        <v>63</v>
      </c>
      <c r="V11" s="126">
        <v>1758</v>
      </c>
      <c r="W11" s="124">
        <v>4.6652336597404664</v>
      </c>
      <c r="X11" s="136" t="str">
        <f>VLOOKUP($A11,'附属資料８（貼付用）'!$A:$O,2,FALSE)</f>
        <v>火入れ</v>
      </c>
      <c r="Y11" s="137">
        <f>VLOOKUP($A11,'附属資料８（貼付用）'!$A:$O,3,FALSE)</f>
        <v>1758</v>
      </c>
      <c r="Z11" s="135">
        <f t="shared" si="0"/>
        <v>4.6652336597404664</v>
      </c>
    </row>
    <row r="12" spans="1:26" ht="27" x14ac:dyDescent="0.15">
      <c r="A12" s="43">
        <v>7</v>
      </c>
      <c r="B12" s="44" t="s">
        <v>61</v>
      </c>
      <c r="C12" s="34">
        <v>1455</v>
      </c>
      <c r="D12" s="42">
        <v>3.0252625012995114</v>
      </c>
      <c r="E12" s="44" t="s">
        <v>61</v>
      </c>
      <c r="F12" s="34">
        <v>1426</v>
      </c>
      <c r="G12" s="42">
        <v>3.2600992204110559</v>
      </c>
      <c r="H12" s="44" t="s">
        <v>62</v>
      </c>
      <c r="I12" s="34">
        <v>1341</v>
      </c>
      <c r="J12" s="42">
        <v>3.428702922451484</v>
      </c>
      <c r="K12" s="43">
        <v>7</v>
      </c>
      <c r="L12" s="44" t="s">
        <v>61</v>
      </c>
      <c r="M12" s="34">
        <v>1210</v>
      </c>
      <c r="N12" s="42">
        <v>3.2852759903342292</v>
      </c>
      <c r="O12" s="44" t="s">
        <v>62</v>
      </c>
      <c r="P12" s="34">
        <v>1453</v>
      </c>
      <c r="Q12" s="42">
        <v>3.6903461763137178</v>
      </c>
      <c r="R12" s="44" t="s">
        <v>62</v>
      </c>
      <c r="S12" s="34">
        <v>1642</v>
      </c>
      <c r="T12" s="42">
        <v>4.3232142386982968</v>
      </c>
      <c r="U12" s="125" t="s">
        <v>66</v>
      </c>
      <c r="V12" s="126">
        <v>1633</v>
      </c>
      <c r="W12" s="124">
        <v>4.3335190934904331</v>
      </c>
      <c r="X12" s="136" t="str">
        <f>VLOOKUP($A12,'附属資料８（貼付用）'!$A:$O,2,FALSE)</f>
        <v>電気機器</v>
      </c>
      <c r="Y12" s="137">
        <f>VLOOKUP($A12,'附属資料８（貼付用）'!$A:$O,3,FALSE)</f>
        <v>1633</v>
      </c>
      <c r="Z12" s="135">
        <f t="shared" si="0"/>
        <v>4.3335190934904331</v>
      </c>
    </row>
    <row r="13" spans="1:26" ht="27" x14ac:dyDescent="0.15">
      <c r="A13" s="43">
        <v>8</v>
      </c>
      <c r="B13" s="44" t="s">
        <v>62</v>
      </c>
      <c r="C13" s="34">
        <v>1301</v>
      </c>
      <c r="D13" s="42">
        <v>2.705062896350972</v>
      </c>
      <c r="E13" s="44" t="s">
        <v>62</v>
      </c>
      <c r="F13" s="34">
        <v>1298</v>
      </c>
      <c r="G13" s="42">
        <v>2.967467593333486</v>
      </c>
      <c r="H13" s="44" t="s">
        <v>61</v>
      </c>
      <c r="I13" s="34">
        <v>1228</v>
      </c>
      <c r="J13" s="42">
        <v>3.1397816471069517</v>
      </c>
      <c r="K13" s="43">
        <v>8</v>
      </c>
      <c r="L13" s="44" t="s">
        <v>63</v>
      </c>
      <c r="M13" s="34">
        <v>1197</v>
      </c>
      <c r="N13" s="42">
        <v>3.2499796367190683</v>
      </c>
      <c r="O13" s="44" t="s">
        <v>61</v>
      </c>
      <c r="P13" s="34">
        <v>1355</v>
      </c>
      <c r="Q13" s="42">
        <v>3.4414446448073552</v>
      </c>
      <c r="R13" s="44" t="s">
        <v>66</v>
      </c>
      <c r="S13" s="34">
        <v>1405</v>
      </c>
      <c r="T13" s="42">
        <v>3.6992180300676658</v>
      </c>
      <c r="U13" s="125" t="s">
        <v>62</v>
      </c>
      <c r="V13" s="126">
        <v>1576</v>
      </c>
      <c r="W13" s="124">
        <v>4.1822572512804186</v>
      </c>
      <c r="X13" s="136" t="str">
        <f>VLOOKUP($A13,'附属資料８（貼付用）'!$A:$O,2,FALSE)</f>
        <v>電灯電話等の配線</v>
      </c>
      <c r="Y13" s="137">
        <f>VLOOKUP($A13,'附属資料８（貼付用）'!$A:$O,3,FALSE)</f>
        <v>1576</v>
      </c>
      <c r="Z13" s="135">
        <f t="shared" si="0"/>
        <v>4.1822572512804186</v>
      </c>
    </row>
    <row r="14" spans="1:26" x14ac:dyDescent="0.15">
      <c r="A14" s="43">
        <v>9</v>
      </c>
      <c r="B14" s="44" t="s">
        <v>64</v>
      </c>
      <c r="C14" s="34">
        <v>1219</v>
      </c>
      <c r="D14" s="42">
        <v>2.5345670028069445</v>
      </c>
      <c r="E14" s="44" t="s">
        <v>64</v>
      </c>
      <c r="F14" s="34">
        <v>1193</v>
      </c>
      <c r="G14" s="42">
        <v>2.7274182117464165</v>
      </c>
      <c r="H14" s="44" t="s">
        <v>64</v>
      </c>
      <c r="I14" s="34">
        <v>1160</v>
      </c>
      <c r="J14" s="42">
        <v>2.9659175168111274</v>
      </c>
      <c r="K14" s="43">
        <v>9</v>
      </c>
      <c r="L14" s="44" t="s">
        <v>66</v>
      </c>
      <c r="M14" s="34">
        <v>1132</v>
      </c>
      <c r="N14" s="42">
        <v>3.0734978686432624</v>
      </c>
      <c r="O14" s="44" t="s">
        <v>66</v>
      </c>
      <c r="P14" s="34">
        <v>1277</v>
      </c>
      <c r="Q14" s="42">
        <v>3.2433393442206588</v>
      </c>
      <c r="R14" s="41" t="s">
        <v>64</v>
      </c>
      <c r="S14" s="18">
        <v>1297</v>
      </c>
      <c r="T14" s="42">
        <v>3.4148653274005425</v>
      </c>
      <c r="U14" s="122" t="s">
        <v>64</v>
      </c>
      <c r="V14" s="123">
        <v>1352</v>
      </c>
      <c r="W14" s="124">
        <v>3.5878247485603589</v>
      </c>
      <c r="X14" s="133" t="str">
        <f>VLOOKUP($A14,'附属資料８（貼付用）'!$A:$O,2,FALSE)</f>
        <v>配線器具</v>
      </c>
      <c r="Y14" s="134">
        <f>VLOOKUP($A14,'附属資料８（貼付用）'!$A:$O,3,FALSE)</f>
        <v>1352</v>
      </c>
      <c r="Z14" s="135">
        <f t="shared" si="0"/>
        <v>3.5878247485603589</v>
      </c>
    </row>
    <row r="15" spans="1:26" x14ac:dyDescent="0.15">
      <c r="A15" s="45">
        <v>10</v>
      </c>
      <c r="B15" s="46" t="s">
        <v>165</v>
      </c>
      <c r="C15" s="35">
        <v>1185</v>
      </c>
      <c r="D15" s="42">
        <v>2.463873583532592</v>
      </c>
      <c r="E15" s="46" t="s">
        <v>66</v>
      </c>
      <c r="F15" s="35">
        <v>1074</v>
      </c>
      <c r="G15" s="42">
        <v>2.4553622459477378</v>
      </c>
      <c r="H15" s="46" t="s">
        <v>66</v>
      </c>
      <c r="I15" s="35">
        <v>1104</v>
      </c>
      <c r="J15" s="42">
        <v>2.8227352918616244</v>
      </c>
      <c r="K15" s="45">
        <v>10</v>
      </c>
      <c r="L15" s="46" t="s">
        <v>64</v>
      </c>
      <c r="M15" s="35">
        <v>1132</v>
      </c>
      <c r="N15" s="42">
        <v>3.0734978686432624</v>
      </c>
      <c r="O15" s="46" t="s">
        <v>64</v>
      </c>
      <c r="P15" s="35">
        <v>1221</v>
      </c>
      <c r="Q15" s="42">
        <v>3.1011098976455949</v>
      </c>
      <c r="R15" s="46" t="s">
        <v>61</v>
      </c>
      <c r="S15" s="34">
        <v>1197</v>
      </c>
      <c r="T15" s="42">
        <v>3.1515757878939468</v>
      </c>
      <c r="U15" s="127" t="s">
        <v>61</v>
      </c>
      <c r="V15" s="126">
        <v>1144</v>
      </c>
      <c r="W15" s="124">
        <v>3.0358517103203035</v>
      </c>
      <c r="X15" s="138" t="str">
        <f>VLOOKUP($A15,'附属資料８（貼付用）'!$A:$O,2,FALSE)</f>
        <v>ストーブ</v>
      </c>
      <c r="Y15" s="137">
        <f>VLOOKUP($A15,'附属資料８（貼付用）'!$A:$O,3,FALSE)</f>
        <v>1144</v>
      </c>
      <c r="Z15" s="135">
        <f t="shared" si="0"/>
        <v>3.0358517103203035</v>
      </c>
    </row>
    <row r="16" spans="1:26" ht="27" x14ac:dyDescent="0.15">
      <c r="A16" s="47">
        <v>11</v>
      </c>
      <c r="B16" s="36" t="s">
        <v>83</v>
      </c>
      <c r="C16" s="380">
        <v>48095</v>
      </c>
      <c r="D16" s="381"/>
      <c r="E16" s="36" t="s">
        <v>83</v>
      </c>
      <c r="F16" s="380">
        <v>43741</v>
      </c>
      <c r="G16" s="381"/>
      <c r="H16" s="36" t="s">
        <v>83</v>
      </c>
      <c r="I16" s="380">
        <v>39111</v>
      </c>
      <c r="J16" s="381"/>
      <c r="K16" s="47"/>
      <c r="L16" s="36" t="s">
        <v>83</v>
      </c>
      <c r="M16" s="380">
        <v>36831</v>
      </c>
      <c r="N16" s="381"/>
      <c r="O16" s="36" t="s">
        <v>83</v>
      </c>
      <c r="P16" s="380">
        <v>39373</v>
      </c>
      <c r="Q16" s="381"/>
      <c r="R16" s="36" t="s">
        <v>83</v>
      </c>
      <c r="S16" s="380">
        <v>37981</v>
      </c>
      <c r="T16" s="381"/>
      <c r="U16" s="128" t="s">
        <v>83</v>
      </c>
      <c r="V16" s="398">
        <v>37683</v>
      </c>
      <c r="W16" s="399"/>
      <c r="X16" s="139" t="s">
        <v>83</v>
      </c>
      <c r="Y16" s="402">
        <f>'1－1－2'!B52</f>
        <v>37683</v>
      </c>
      <c r="Z16" s="403"/>
    </row>
    <row r="26" spans="23:23" x14ac:dyDescent="0.15">
      <c r="W26" s="21" t="s">
        <v>530</v>
      </c>
    </row>
  </sheetData>
  <mergeCells count="16">
    <mergeCell ref="B3:D3"/>
    <mergeCell ref="E3:G3"/>
    <mergeCell ref="H3:J3"/>
    <mergeCell ref="C16:D16"/>
    <mergeCell ref="F16:G16"/>
    <mergeCell ref="I16:J16"/>
    <mergeCell ref="U3:W3"/>
    <mergeCell ref="V16:W16"/>
    <mergeCell ref="X3:Z3"/>
    <mergeCell ref="Y16:Z16"/>
    <mergeCell ref="L3:N3"/>
    <mergeCell ref="O3:Q3"/>
    <mergeCell ref="R3:T3"/>
    <mergeCell ref="M16:N16"/>
    <mergeCell ref="P16:Q16"/>
    <mergeCell ref="S16:T16"/>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0"/>
  <sheetViews>
    <sheetView workbookViewId="0">
      <selection activeCell="P43" sqref="P43"/>
    </sheetView>
  </sheetViews>
  <sheetFormatPr defaultRowHeight="13.5" x14ac:dyDescent="0.15"/>
  <cols>
    <col min="3" max="3" width="12.125" bestFit="1" customWidth="1"/>
    <col min="4" max="4" width="7.125" customWidth="1"/>
    <col min="5" max="5" width="7.125" bestFit="1" customWidth="1"/>
    <col min="6" max="6" width="12.125" bestFit="1" customWidth="1"/>
    <col min="7" max="7" width="7.5" bestFit="1" customWidth="1"/>
    <col min="8" max="12" width="7.5" customWidth="1"/>
    <col min="13" max="13" width="12.125" bestFit="1" customWidth="1"/>
    <col min="15" max="15" width="10" bestFit="1" customWidth="1"/>
    <col min="18" max="18" width="10" bestFit="1" customWidth="1"/>
  </cols>
  <sheetData>
    <row r="1" spans="1:19" x14ac:dyDescent="0.15">
      <c r="A1" s="69" t="s">
        <v>161</v>
      </c>
      <c r="F1" s="70" t="s">
        <v>123</v>
      </c>
    </row>
    <row r="3" spans="1:19" x14ac:dyDescent="0.15">
      <c r="A3" s="62" t="s">
        <v>3</v>
      </c>
      <c r="B3" s="394" t="s">
        <v>112</v>
      </c>
      <c r="C3" s="394" t="s">
        <v>113</v>
      </c>
      <c r="D3" s="394" t="s">
        <v>20</v>
      </c>
      <c r="E3" s="394" t="s">
        <v>21</v>
      </c>
      <c r="F3" s="394" t="s">
        <v>114</v>
      </c>
      <c r="G3" s="405" t="s">
        <v>81</v>
      </c>
      <c r="H3" s="406"/>
      <c r="I3" s="406"/>
      <c r="J3" s="406"/>
      <c r="K3" s="406"/>
      <c r="L3" s="407"/>
      <c r="M3" s="405" t="s">
        <v>117</v>
      </c>
      <c r="N3" s="406"/>
      <c r="O3" s="406"/>
      <c r="P3" s="406"/>
      <c r="Q3" s="406"/>
      <c r="R3" s="406"/>
      <c r="S3" s="407"/>
    </row>
    <row r="4" spans="1:19" ht="27" customHeight="1" x14ac:dyDescent="0.15">
      <c r="A4" s="63" t="s">
        <v>89</v>
      </c>
      <c r="B4" s="404"/>
      <c r="C4" s="408"/>
      <c r="D4" s="404"/>
      <c r="E4" s="404"/>
      <c r="F4" s="404"/>
      <c r="G4" s="64" t="s">
        <v>8</v>
      </c>
      <c r="H4" s="64" t="s">
        <v>9</v>
      </c>
      <c r="I4" s="64" t="s">
        <v>10</v>
      </c>
      <c r="J4" s="64" t="s">
        <v>11</v>
      </c>
      <c r="K4" s="64" t="s">
        <v>12</v>
      </c>
      <c r="L4" s="64" t="s">
        <v>13</v>
      </c>
      <c r="M4" s="65" t="s">
        <v>8</v>
      </c>
      <c r="N4" s="65" t="s">
        <v>9</v>
      </c>
      <c r="O4" s="65" t="s">
        <v>10</v>
      </c>
      <c r="P4" s="65" t="s">
        <v>11</v>
      </c>
      <c r="Q4" s="65" t="s">
        <v>12</v>
      </c>
      <c r="R4" s="65" t="s">
        <v>13</v>
      </c>
      <c r="S4" s="65" t="s">
        <v>30</v>
      </c>
    </row>
    <row r="5" spans="1:19" x14ac:dyDescent="0.15">
      <c r="A5" s="63" t="s">
        <v>94</v>
      </c>
      <c r="B5" s="50">
        <v>14460</v>
      </c>
      <c r="C5" s="50">
        <v>75750000</v>
      </c>
      <c r="D5" s="51">
        <v>420</v>
      </c>
      <c r="E5" s="50">
        <v>1695</v>
      </c>
      <c r="F5" s="50">
        <v>3333057</v>
      </c>
      <c r="G5" s="51" t="s">
        <v>95</v>
      </c>
      <c r="H5" s="51" t="s">
        <v>95</v>
      </c>
      <c r="I5" s="51" t="s">
        <v>95</v>
      </c>
      <c r="J5" s="51" t="s">
        <v>95</v>
      </c>
      <c r="K5" s="51" t="s">
        <v>95</v>
      </c>
      <c r="L5" s="51" t="s">
        <v>95</v>
      </c>
      <c r="M5" s="54" t="s">
        <v>95</v>
      </c>
      <c r="N5" s="54" t="s">
        <v>95</v>
      </c>
      <c r="O5" s="54" t="s">
        <v>95</v>
      </c>
      <c r="P5" s="54" t="s">
        <v>95</v>
      </c>
      <c r="Q5" s="54" t="s">
        <v>95</v>
      </c>
      <c r="R5" s="54" t="s">
        <v>95</v>
      </c>
      <c r="S5" s="54" t="s">
        <v>95</v>
      </c>
    </row>
    <row r="6" spans="1:19" x14ac:dyDescent="0.15">
      <c r="A6" s="388" t="s">
        <v>96</v>
      </c>
      <c r="B6" s="389"/>
      <c r="C6" s="389"/>
      <c r="D6" s="389"/>
      <c r="E6" s="389"/>
      <c r="F6" s="389"/>
      <c r="G6" s="389"/>
      <c r="H6" s="389"/>
      <c r="I6" s="389"/>
      <c r="J6" s="389"/>
      <c r="K6" s="389"/>
      <c r="L6" s="389"/>
      <c r="M6" s="389"/>
      <c r="N6" s="389"/>
      <c r="O6" s="389"/>
      <c r="P6" s="389"/>
      <c r="Q6" s="389"/>
      <c r="R6" s="389"/>
      <c r="S6" s="389"/>
    </row>
    <row r="7" spans="1:19" x14ac:dyDescent="0.15">
      <c r="A7" s="66" t="str">
        <f>年の入力!$A$4&amp;年の入力!$B$4&amp;"年"</f>
        <v>令和元年</v>
      </c>
      <c r="B7" s="59">
        <f>'1－1－2'!B52</f>
        <v>37683</v>
      </c>
      <c r="C7" s="108">
        <v>127443563</v>
      </c>
      <c r="D7" s="57">
        <f>'１－１－２（つづき）'!E52</f>
        <v>1486</v>
      </c>
      <c r="E7" s="57">
        <f>'１－１－２（つづき）'!F52</f>
        <v>5865</v>
      </c>
      <c r="F7" s="57">
        <f>'1－1－2（つづき２）'!B53</f>
        <v>90800192</v>
      </c>
      <c r="G7" s="57">
        <f>'1－1－2'!C52</f>
        <v>21003</v>
      </c>
      <c r="H7" s="57">
        <f>'1－1－2'!D52</f>
        <v>1391</v>
      </c>
      <c r="I7" s="57">
        <f>'1－1－2'!E52</f>
        <v>3585</v>
      </c>
      <c r="J7" s="57">
        <f>'1－1－2'!F52</f>
        <v>69</v>
      </c>
      <c r="K7" s="57">
        <f>'1－1－2'!G52</f>
        <v>1</v>
      </c>
      <c r="L7" s="57">
        <f>'1－1－2'!H52</f>
        <v>11634</v>
      </c>
      <c r="M7" s="57">
        <f>'1－1－2（つづき２）'!C53</f>
        <v>84185989</v>
      </c>
      <c r="N7" s="57">
        <f>'1－1－2（つづき２）'!F53</f>
        <v>268705</v>
      </c>
      <c r="O7" s="57">
        <f>'1－1－2（つづき２）'!G53</f>
        <v>2259208</v>
      </c>
      <c r="P7" s="57">
        <f>'1－1－2（つづき２）'!H53</f>
        <v>254474</v>
      </c>
      <c r="Q7" s="57">
        <f>'1－1－2（つづき２）'!I53</f>
        <v>3000</v>
      </c>
      <c r="R7" s="57">
        <f>'1－1－2（つづき２）'!J53</f>
        <v>3285510</v>
      </c>
      <c r="S7" s="57">
        <f>'1－1－2（つづき２）'!K53</f>
        <v>543306</v>
      </c>
    </row>
    <row r="9" spans="1:19" x14ac:dyDescent="0.15">
      <c r="A9" t="s">
        <v>111</v>
      </c>
      <c r="B9" t="s">
        <v>128</v>
      </c>
    </row>
    <row r="10" spans="1:19" x14ac:dyDescent="0.15">
      <c r="B10" t="str">
        <f>"2　人口は"&amp;IF(年の入力!B1&lt;=2019,"平成"&amp;年の入力!B1-1988,"令和"&amp;年の入力!B1-2018)&amp;"年1月1日現在の住民基本台帳による。"</f>
        <v>2　人口は平成31年1月1日現在の住民基本台帳による。</v>
      </c>
    </row>
  </sheetData>
  <mergeCells count="8">
    <mergeCell ref="F3:F4"/>
    <mergeCell ref="G3:L3"/>
    <mergeCell ref="M3:S3"/>
    <mergeCell ref="A6:S6"/>
    <mergeCell ref="C3:C4"/>
    <mergeCell ref="B3:B4"/>
    <mergeCell ref="D3:D4"/>
    <mergeCell ref="E3:E4"/>
  </mergeCells>
  <phoneticPr fontId="3"/>
  <conditionalFormatting sqref="C7">
    <cfRule type="cellIs" dxfId="16" priority="1" stopIfTrue="1" operator="equal">
      <formula>XFD7</formula>
    </cfRule>
  </conditionalFormatting>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35"/>
  <sheetViews>
    <sheetView workbookViewId="0">
      <selection activeCell="L26" sqref="L26"/>
    </sheetView>
  </sheetViews>
  <sheetFormatPr defaultRowHeight="13.5" x14ac:dyDescent="0.15"/>
  <cols>
    <col min="1" max="1" width="14.5" customWidth="1"/>
    <col min="2" max="2" width="15.5" customWidth="1"/>
  </cols>
  <sheetData>
    <row r="1" spans="1:12" x14ac:dyDescent="0.15">
      <c r="A1" t="str">
        <f>'1－1－2'!A1</f>
        <v>附属資料1－1－2　都道府県別火災損害状況</v>
      </c>
    </row>
    <row r="2" spans="1:12" x14ac:dyDescent="0.15">
      <c r="A2" t="str">
        <f>'1－1－2'!B4</f>
        <v>計</v>
      </c>
      <c r="B2" t="str">
        <f>'1－1－2'!C4</f>
        <v>建物</v>
      </c>
      <c r="C2" t="str">
        <f>'1－1－2'!D4</f>
        <v>林野</v>
      </c>
      <c r="D2" t="str">
        <f>'1－1－2'!E4</f>
        <v>車両</v>
      </c>
      <c r="E2" t="str">
        <f>'1－1－2'!F4</f>
        <v>船舶</v>
      </c>
      <c r="F2" t="str">
        <f>'1－1－2'!G4</f>
        <v>航空機</v>
      </c>
      <c r="G2" t="str">
        <f>'1－1－2'!H4</f>
        <v>その他</v>
      </c>
      <c r="H2" t="str">
        <f>'1－1－2'!I4</f>
        <v>計</v>
      </c>
      <c r="I2" t="str">
        <f>'1－1－2'!J4</f>
        <v>全焼</v>
      </c>
      <c r="J2" t="str">
        <f>'1－1－2'!K4</f>
        <v>半焼</v>
      </c>
      <c r="K2" t="str">
        <f>'1－1－2'!L4</f>
        <v>部分焼</v>
      </c>
      <c r="L2" t="str">
        <f>'1－1－2'!M4</f>
        <v>ぼや</v>
      </c>
    </row>
    <row r="3" spans="1:12" x14ac:dyDescent="0.15">
      <c r="A3">
        <f>'1－1－2'!B52</f>
        <v>37683</v>
      </c>
      <c r="B3">
        <f>'1－1－2'!C52</f>
        <v>21003</v>
      </c>
      <c r="C3">
        <f>'1－1－2'!D52</f>
        <v>1391</v>
      </c>
      <c r="D3">
        <f>'1－1－2'!E52</f>
        <v>3585</v>
      </c>
      <c r="E3">
        <f>'1－1－2'!F52</f>
        <v>69</v>
      </c>
      <c r="F3">
        <f>'1－1－2'!G52</f>
        <v>1</v>
      </c>
      <c r="G3">
        <f>'1－1－2'!H52</f>
        <v>11634</v>
      </c>
      <c r="H3">
        <f>'1－1－2'!I52</f>
        <v>30653</v>
      </c>
      <c r="I3">
        <f>'1－1－2'!J52</f>
        <v>7404</v>
      </c>
      <c r="J3">
        <f>'1－1－2'!K52</f>
        <v>1631</v>
      </c>
      <c r="K3">
        <f>'1－1－2'!L52</f>
        <v>7853</v>
      </c>
      <c r="L3">
        <f>'1－1－2'!M52</f>
        <v>13765</v>
      </c>
    </row>
    <row r="4" spans="1:12" x14ac:dyDescent="0.15">
      <c r="A4" t="str">
        <f>'1－1－3上'!A1</f>
        <v>附属資料1－1－3　月別火災損害状況</v>
      </c>
    </row>
    <row r="5" spans="1:12" x14ac:dyDescent="0.15">
      <c r="A5" t="str">
        <f>'1－1－3上'!B4</f>
        <v>計</v>
      </c>
      <c r="B5" t="str">
        <f>'1－1－3上'!C4</f>
        <v>建物</v>
      </c>
      <c r="C5" t="str">
        <f>'1－1－3上'!D4</f>
        <v>林野</v>
      </c>
      <c r="D5" t="str">
        <f>'1－1－3上'!E4</f>
        <v>車両</v>
      </c>
      <c r="E5" t="str">
        <f>'1－1－3上'!F4</f>
        <v>船舶</v>
      </c>
      <c r="F5" t="str">
        <f>'1－1－3上'!G4</f>
        <v>航空機</v>
      </c>
      <c r="G5" t="str">
        <f>'1－1－3上'!H4</f>
        <v>その他</v>
      </c>
      <c r="H5" t="str">
        <f>'1－1－3上'!I4</f>
        <v>計</v>
      </c>
      <c r="I5" t="str">
        <f>'1－1－3上'!J4</f>
        <v>全焼</v>
      </c>
      <c r="J5" t="str">
        <f>'1－1－3上'!K4</f>
        <v>半焼</v>
      </c>
      <c r="K5" t="str">
        <f>'1－1－3上'!L4</f>
        <v>部分焼</v>
      </c>
      <c r="L5" t="str">
        <f>'1－1－3上'!M4</f>
        <v>ぼや</v>
      </c>
    </row>
    <row r="6" spans="1:12" x14ac:dyDescent="0.15">
      <c r="A6">
        <f>'1－1－3上'!B17</f>
        <v>37683</v>
      </c>
      <c r="B6">
        <f>'1－1－3上'!C17</f>
        <v>21003</v>
      </c>
      <c r="C6">
        <f>'1－1－3上'!D17</f>
        <v>1391</v>
      </c>
      <c r="D6">
        <f>'1－1－3上'!E17</f>
        <v>3585</v>
      </c>
      <c r="E6">
        <f>'1－1－3上'!F17</f>
        <v>69</v>
      </c>
      <c r="F6">
        <f>'1－1－3上'!G17</f>
        <v>1</v>
      </c>
      <c r="G6">
        <f>'1－1－3上'!H17</f>
        <v>11634</v>
      </c>
      <c r="H6">
        <f>'1－1－3上'!I17</f>
        <v>30653</v>
      </c>
      <c r="I6">
        <f>'1－1－3上'!J17</f>
        <v>7404</v>
      </c>
      <c r="J6">
        <f>'1－1－3上'!K17</f>
        <v>1631</v>
      </c>
      <c r="K6">
        <f>'1－1－3上'!L17</f>
        <v>7853</v>
      </c>
      <c r="L6">
        <f>'1－1－3上'!M17</f>
        <v>13765</v>
      </c>
    </row>
    <row r="7" spans="1:12" x14ac:dyDescent="0.15">
      <c r="A7" t="str">
        <f>'1－1－4'!A1</f>
        <v>附属資料1－1－4　出火原因別火災損害状況</v>
      </c>
    </row>
    <row r="8" spans="1:12" x14ac:dyDescent="0.15">
      <c r="A8" t="str">
        <f>'1－1－4'!B4</f>
        <v>計</v>
      </c>
      <c r="B8" t="str">
        <f>'1－1－4'!C4</f>
        <v>建物</v>
      </c>
      <c r="C8" t="str">
        <f>'1－1－4'!D4</f>
        <v>林野</v>
      </c>
      <c r="D8" t="str">
        <f>'1－1－4'!E4</f>
        <v>車両</v>
      </c>
      <c r="E8" t="str">
        <f>'1－1－4'!F4</f>
        <v>船舶</v>
      </c>
      <c r="F8" t="str">
        <f>'1－1－4'!G4</f>
        <v>航空機</v>
      </c>
      <c r="G8" t="str">
        <f>'1－1－4'!H4</f>
        <v>その他</v>
      </c>
      <c r="H8" t="str">
        <f>'1－1－4'!L3</f>
        <v>焼損
棟数</v>
      </c>
    </row>
    <row r="9" spans="1:12" x14ac:dyDescent="0.15">
      <c r="A9">
        <f>'1－1－4'!B34</f>
        <v>37683</v>
      </c>
      <c r="B9">
        <f>'1－1－4'!C34</f>
        <v>21003</v>
      </c>
      <c r="C9">
        <f>'1－1－4'!D34</f>
        <v>1391</v>
      </c>
      <c r="D9">
        <f>'1－1－4'!E34</f>
        <v>3585</v>
      </c>
      <c r="E9">
        <f>'1－1－4'!F34</f>
        <v>69</v>
      </c>
      <c r="F9">
        <f>'1－1－4'!G34</f>
        <v>1</v>
      </c>
      <c r="G9">
        <f>'1－1－4'!H34</f>
        <v>11634</v>
      </c>
      <c r="H9">
        <f>'附属資料８（貼付用）'!M34</f>
        <v>30653</v>
      </c>
    </row>
    <row r="11" spans="1:12" x14ac:dyDescent="0.15">
      <c r="A11" s="21" t="b">
        <f>AND(A3=A6,A3=A9)</f>
        <v>1</v>
      </c>
      <c r="B11" s="21" t="b">
        <f t="shared" ref="B11:H11" si="0">AND(B3=B6,B3=B9)</f>
        <v>1</v>
      </c>
      <c r="C11" s="21" t="b">
        <f t="shared" si="0"/>
        <v>1</v>
      </c>
      <c r="D11" s="21" t="b">
        <f t="shared" si="0"/>
        <v>1</v>
      </c>
      <c r="E11" s="21" t="b">
        <f t="shared" si="0"/>
        <v>1</v>
      </c>
      <c r="F11" s="21" t="b">
        <f t="shared" si="0"/>
        <v>1</v>
      </c>
      <c r="G11" s="21" t="b">
        <f t="shared" si="0"/>
        <v>1</v>
      </c>
      <c r="H11" s="21" t="b">
        <f t="shared" si="0"/>
        <v>1</v>
      </c>
      <c r="I11" s="21" t="b">
        <f>AND(I3=I6)</f>
        <v>1</v>
      </c>
      <c r="J11" s="21" t="b">
        <f>AND(J3=J6)</f>
        <v>1</v>
      </c>
      <c r="K11" s="21" t="b">
        <f>AND(K3=K6)</f>
        <v>1</v>
      </c>
      <c r="L11" s="21" t="b">
        <f>AND(L3=L6)</f>
        <v>1</v>
      </c>
    </row>
    <row r="13" spans="1:12" x14ac:dyDescent="0.15">
      <c r="A13" t="str">
        <f>'１－１－２（つづき）'!A1</f>
        <v>附属資料1－1－2　都道府県別火災損害状況（つづき）</v>
      </c>
    </row>
    <row r="14" spans="1:12" x14ac:dyDescent="0.15">
      <c r="A14" t="str">
        <f>'１－１－２（つづき）'!B4</f>
        <v>建物床面積（㎡）</v>
      </c>
      <c r="B14" t="str">
        <f>'１－１－２（つづき）'!C4</f>
        <v>建物表面積（㎡）</v>
      </c>
      <c r="C14" t="str">
        <f>'１－１－２（つづき）'!D4</f>
        <v>林野（ａ）</v>
      </c>
      <c r="D14" t="str">
        <f>'１－１－２（つづき）'!E4</f>
        <v>死者</v>
      </c>
      <c r="E14" t="str">
        <f>'１－１－２（つづき）'!F4</f>
        <v>負傷者</v>
      </c>
      <c r="F14" t="str">
        <f>'１－１－２（つづき）'!G4</f>
        <v>計</v>
      </c>
      <c r="G14" t="str">
        <f>'１－１－２（つづき）'!H4</f>
        <v>全損</v>
      </c>
      <c r="H14" t="str">
        <f>'１－１－２（つづき）'!I4</f>
        <v>半損</v>
      </c>
      <c r="I14" t="str">
        <f>'１－１－２（つづき）'!J4</f>
        <v>小損</v>
      </c>
      <c r="J14" t="str">
        <f>'１－１－２（つづき）'!K3</f>
        <v>り災人員数</v>
      </c>
    </row>
    <row r="15" spans="1:12" x14ac:dyDescent="0.15">
      <c r="A15">
        <f>'１－１－２（つづき）'!B52</f>
        <v>1102687</v>
      </c>
      <c r="B15">
        <f>'１－１－２（つづき）'!C52</f>
        <v>111123</v>
      </c>
      <c r="C15">
        <f>'１－１－２（つづき）'!D52</f>
        <v>83651</v>
      </c>
      <c r="D15">
        <f>'１－１－２（つづき）'!E52</f>
        <v>1486</v>
      </c>
      <c r="E15">
        <f>'１－１－２（つづき）'!F52</f>
        <v>5865</v>
      </c>
      <c r="F15">
        <f>'１－１－２（つづき）'!G52</f>
        <v>18364</v>
      </c>
      <c r="G15">
        <f>'１－１－２（つづき）'!H52</f>
        <v>4173</v>
      </c>
      <c r="H15">
        <f>'１－１－２（つづき）'!I52</f>
        <v>1206</v>
      </c>
      <c r="I15">
        <f>'１－１－２（つづき）'!J52</f>
        <v>12985</v>
      </c>
      <c r="J15">
        <f>'１－１－２（つづき）'!K52</f>
        <v>39983</v>
      </c>
    </row>
    <row r="16" spans="1:12" x14ac:dyDescent="0.15">
      <c r="A16">
        <f>'1－1－3中'!A1</f>
        <v>0</v>
      </c>
    </row>
    <row r="17" spans="1:10" x14ac:dyDescent="0.15">
      <c r="A17" t="str">
        <f>'1－1－3中'!B4</f>
        <v>建物床面積（㎡）</v>
      </c>
      <c r="B17" t="str">
        <f>'1－1－3中'!C4</f>
        <v>建物表面積（㎡）</v>
      </c>
      <c r="C17" t="str">
        <f>'1－1－3中'!D4</f>
        <v>林野（ａ）</v>
      </c>
      <c r="D17" t="str">
        <f>'1－1－3中'!E4</f>
        <v>死者</v>
      </c>
      <c r="E17" t="str">
        <f>'1－1－3中'!F4</f>
        <v>負傷者</v>
      </c>
      <c r="F17" t="str">
        <f>'1－1－3中'!G4</f>
        <v>計</v>
      </c>
      <c r="G17" t="str">
        <f>'1－1－3中'!H4</f>
        <v>全損</v>
      </c>
      <c r="H17" t="str">
        <f>'1－1－3中'!I4</f>
        <v>半損</v>
      </c>
      <c r="I17" t="str">
        <f>'1－1－3中'!J4</f>
        <v>小損</v>
      </c>
      <c r="J17" t="str">
        <f>'1－1－3中'!K3</f>
        <v>り災人員数</v>
      </c>
    </row>
    <row r="18" spans="1:10" x14ac:dyDescent="0.15">
      <c r="A18">
        <f>'1－1－3中'!B17</f>
        <v>1102687</v>
      </c>
      <c r="B18">
        <f>'1－1－3中'!C17</f>
        <v>111123</v>
      </c>
      <c r="C18">
        <f>'1－1－3中'!D17</f>
        <v>83651</v>
      </c>
      <c r="D18">
        <f>'1－1－3中'!E17</f>
        <v>1486</v>
      </c>
      <c r="E18">
        <f>'1－1－3中'!F17</f>
        <v>5865</v>
      </c>
      <c r="F18">
        <f>'1－1－3中'!G17</f>
        <v>18364</v>
      </c>
      <c r="G18">
        <f>'1－1－3中'!H17</f>
        <v>4173</v>
      </c>
      <c r="H18">
        <f>'1－1－3中'!I17</f>
        <v>1206</v>
      </c>
      <c r="I18">
        <f>'1－1－3中'!J17</f>
        <v>12985</v>
      </c>
      <c r="J18">
        <f>'1－1－3中'!K17</f>
        <v>39983</v>
      </c>
    </row>
    <row r="19" spans="1:10" x14ac:dyDescent="0.15">
      <c r="A19" t="str">
        <f>'1－1－4'!A1</f>
        <v>附属資料1－1－4　出火原因別火災損害状況</v>
      </c>
    </row>
    <row r="20" spans="1:10" x14ac:dyDescent="0.15">
      <c r="A20" t="str">
        <f>'1－1－4'!I4</f>
        <v>建物
床面積
（㎡）</v>
      </c>
      <c r="B20" t="str">
        <f>'1－1－4'!J4</f>
        <v>建物
表面積
（㎡）</v>
      </c>
      <c r="C20" t="str">
        <f>'1－1－4'!K4</f>
        <v>林野
（ａ）</v>
      </c>
      <c r="F20" t="str">
        <f>'1－1－4'!M3</f>
        <v>り災
世帯数</v>
      </c>
    </row>
    <row r="21" spans="1:10" x14ac:dyDescent="0.15">
      <c r="A21">
        <f>'1－1－4'!I34</f>
        <v>1102687</v>
      </c>
      <c r="B21">
        <f>'1－1－4'!J34</f>
        <v>111123</v>
      </c>
      <c r="C21">
        <f>'1－1－4'!K34</f>
        <v>83651</v>
      </c>
      <c r="F21">
        <f>'1－1－4'!M34</f>
        <v>18364</v>
      </c>
    </row>
    <row r="23" spans="1:10" x14ac:dyDescent="0.15">
      <c r="A23" s="21" t="b">
        <f>AND(A15=A18,A15=A21)</f>
        <v>1</v>
      </c>
      <c r="B23" s="21" t="b">
        <f>AND(B15=B18,B15=B21)</f>
        <v>1</v>
      </c>
      <c r="C23" s="21" t="b">
        <f>AND(C15=C18,C15=C21)</f>
        <v>1</v>
      </c>
      <c r="D23" s="21" t="b">
        <f>AND(D15=D18)</f>
        <v>1</v>
      </c>
      <c r="E23" s="21" t="b">
        <f>AND(E15=E18)</f>
        <v>1</v>
      </c>
      <c r="F23" s="21" t="b">
        <f>AND(F15=F18,F15=F21)</f>
        <v>1</v>
      </c>
      <c r="G23" s="21" t="b">
        <f>AND(G15=G18)</f>
        <v>1</v>
      </c>
      <c r="H23" s="21" t="b">
        <f>AND(H15=H18)</f>
        <v>1</v>
      </c>
      <c r="I23" s="21" t="b">
        <f>AND(I15=I18)</f>
        <v>1</v>
      </c>
      <c r="J23" s="21" t="b">
        <f>AND(J15=J18)</f>
        <v>1</v>
      </c>
    </row>
    <row r="25" spans="1:10" x14ac:dyDescent="0.15">
      <c r="A25" t="str">
        <f>'1－1－2（つづき２）'!A1</f>
        <v>附属資料1－1－2　都道府県別火災損害状況（つづき）</v>
      </c>
    </row>
    <row r="26" spans="1:10" x14ac:dyDescent="0.15">
      <c r="A26" t="str">
        <f>'1－1－2（つづき２）'!B4</f>
        <v>計</v>
      </c>
      <c r="B26" t="str">
        <f>'1－1－2（つづき２）'!C5</f>
        <v>小計</v>
      </c>
      <c r="C26" t="str">
        <f>'1－1－2（つづき２）'!D5</f>
        <v>建物</v>
      </c>
      <c r="D26" t="str">
        <f>'1－1－2（つづき２）'!E5</f>
        <v>収容物</v>
      </c>
      <c r="E26" t="str">
        <f>'1－1－2（つづき２）'!F4</f>
        <v>林野</v>
      </c>
      <c r="F26" t="str">
        <f>'1－1－2（つづき２）'!G4</f>
        <v>車両</v>
      </c>
      <c r="G26" t="str">
        <f>'1－1－2（つづき２）'!H4</f>
        <v>船舶</v>
      </c>
      <c r="H26" t="str">
        <f>'1－1－2（つづき２）'!I4</f>
        <v>航空機</v>
      </c>
      <c r="I26" t="str">
        <f>'1－1－2（つづき２）'!J4</f>
        <v>その他</v>
      </c>
      <c r="J26" t="str">
        <f>'1－1－2（つづき２）'!K4</f>
        <v>爆発</v>
      </c>
    </row>
    <row r="27" spans="1:10" x14ac:dyDescent="0.15">
      <c r="A27">
        <f>'1－1－2（つづき２）'!B53</f>
        <v>90800192</v>
      </c>
      <c r="B27">
        <f>'1－1－2（つづき２）'!C53</f>
        <v>84185989</v>
      </c>
      <c r="C27">
        <f>'1－1－2（つづき２）'!D53</f>
        <v>53830137</v>
      </c>
      <c r="D27">
        <f>'1－1－2（つづき２）'!E53</f>
        <v>30355852</v>
      </c>
      <c r="E27">
        <f>'1－1－2（つづき２）'!F53</f>
        <v>268705</v>
      </c>
      <c r="F27">
        <f>'1－1－2（つづき２）'!G53</f>
        <v>2259208</v>
      </c>
      <c r="G27">
        <f>'1－1－2（つづき２）'!H53</f>
        <v>254474</v>
      </c>
      <c r="H27">
        <f>'1－1－2（つづき２）'!I53</f>
        <v>3000</v>
      </c>
      <c r="I27">
        <f>'1－1－2（つづき２）'!J53</f>
        <v>3285510</v>
      </c>
      <c r="J27">
        <f>'1－1－2（つづき２）'!K53</f>
        <v>543306</v>
      </c>
    </row>
    <row r="28" spans="1:10" x14ac:dyDescent="0.15">
      <c r="A28">
        <f>'1－1－3下'!A1</f>
        <v>0</v>
      </c>
    </row>
    <row r="29" spans="1:10" x14ac:dyDescent="0.15">
      <c r="A29" t="str">
        <f>'1－1－3下'!B4</f>
        <v>計</v>
      </c>
      <c r="B29" t="str">
        <f>'1－1－3下'!C5</f>
        <v>小計</v>
      </c>
      <c r="C29" t="str">
        <f>'1－1－3下'!D5</f>
        <v>建物</v>
      </c>
      <c r="D29" t="str">
        <f>'1－1－3下'!E5</f>
        <v>収容物</v>
      </c>
      <c r="E29" t="str">
        <f>'1－1－3下'!F4</f>
        <v>林野</v>
      </c>
      <c r="F29" t="str">
        <f>'1－1－3下'!G4</f>
        <v>車両</v>
      </c>
      <c r="G29" t="str">
        <f>'1－1－3下'!H4</f>
        <v>船舶</v>
      </c>
      <c r="H29" t="str">
        <f>'1－1－3下'!I4</f>
        <v>航空機</v>
      </c>
      <c r="I29" t="str">
        <f>'1－1－3下'!J4</f>
        <v>その他</v>
      </c>
      <c r="J29" t="str">
        <f>'1－1－3下'!K4</f>
        <v>爆発</v>
      </c>
    </row>
    <row r="30" spans="1:10" x14ac:dyDescent="0.15">
      <c r="A30">
        <f>'1－1－3下'!B18</f>
        <v>90800192</v>
      </c>
      <c r="B30">
        <f>'1－1－3下'!C18</f>
        <v>84185989</v>
      </c>
      <c r="C30">
        <f>'1－1－3下'!D18</f>
        <v>53830137</v>
      </c>
      <c r="D30">
        <f>'1－1－3下'!E18</f>
        <v>30355852</v>
      </c>
      <c r="E30">
        <f>'1－1－3下'!F18</f>
        <v>268705</v>
      </c>
      <c r="F30">
        <f>'1－1－3下'!G18</f>
        <v>2259208</v>
      </c>
      <c r="G30">
        <f>'1－1－3下'!H18</f>
        <v>254474</v>
      </c>
      <c r="H30">
        <f>'1－1－3下'!I18</f>
        <v>3000</v>
      </c>
      <c r="I30">
        <f>'1－1－3下'!J18</f>
        <v>3285510</v>
      </c>
      <c r="J30">
        <f>'1－1－3下'!K18</f>
        <v>543306</v>
      </c>
    </row>
    <row r="31" spans="1:10" x14ac:dyDescent="0.15">
      <c r="A31" t="str">
        <f>'1－1－4'!A1</f>
        <v>附属資料1－1－4　出火原因別火災損害状況</v>
      </c>
    </row>
    <row r="32" spans="1:10" x14ac:dyDescent="0.15">
      <c r="A32" t="str">
        <f>'1－1－4'!N3</f>
        <v>損害額
（千円）</v>
      </c>
    </row>
    <row r="33" spans="1:12" x14ac:dyDescent="0.15">
      <c r="A33">
        <f>'1－1－4'!N34</f>
        <v>90800192</v>
      </c>
    </row>
    <row r="35" spans="1:12" x14ac:dyDescent="0.15">
      <c r="A35" s="21" t="b">
        <f>AND(A27=A30,A27=A33)</f>
        <v>1</v>
      </c>
      <c r="B35" s="21" t="b">
        <f t="shared" ref="B35:J35" si="1">AND(B27=B30)</f>
        <v>1</v>
      </c>
      <c r="C35" s="21" t="b">
        <f t="shared" si="1"/>
        <v>1</v>
      </c>
      <c r="D35" s="21" t="b">
        <f t="shared" si="1"/>
        <v>1</v>
      </c>
      <c r="E35" s="21" t="b">
        <f t="shared" si="1"/>
        <v>1</v>
      </c>
      <c r="F35" s="21" t="b">
        <f t="shared" si="1"/>
        <v>1</v>
      </c>
      <c r="G35" s="21" t="b">
        <f t="shared" si="1"/>
        <v>1</v>
      </c>
      <c r="H35" s="21" t="b">
        <f t="shared" si="1"/>
        <v>1</v>
      </c>
      <c r="I35" s="21" t="b">
        <f t="shared" si="1"/>
        <v>1</v>
      </c>
      <c r="J35" s="21" t="b">
        <f t="shared" si="1"/>
        <v>1</v>
      </c>
      <c r="K35" s="21"/>
      <c r="L35" s="21"/>
    </row>
  </sheetData>
  <phoneticPr fontId="3"/>
  <conditionalFormatting sqref="I3:L3">
    <cfRule type="cellIs" dxfId="15" priority="17" stopIfTrue="1" operator="notEqual">
      <formula>I6</formula>
    </cfRule>
  </conditionalFormatting>
  <conditionalFormatting sqref="G15:J15 D15:E15 B27:J27">
    <cfRule type="cellIs" dxfId="14" priority="18" stopIfTrue="1" operator="notEqual">
      <formula>B18</formula>
    </cfRule>
  </conditionalFormatting>
  <conditionalFormatting sqref="A9:G9">
    <cfRule type="cellIs" dxfId="13" priority="19" stopIfTrue="1" operator="notEqual">
      <formula>A3</formula>
    </cfRule>
    <cfRule type="cellIs" dxfId="12" priority="20" stopIfTrue="1" operator="notEqual">
      <formula>A6</formula>
    </cfRule>
  </conditionalFormatting>
  <conditionalFormatting sqref="A3:H3">
    <cfRule type="cellIs" dxfId="11" priority="21" stopIfTrue="1" operator="notEqual">
      <formula>A6</formula>
    </cfRule>
    <cfRule type="cellIs" dxfId="10" priority="22" stopIfTrue="1" operator="notEqual">
      <formula>A9</formula>
    </cfRule>
  </conditionalFormatting>
  <conditionalFormatting sqref="A15:C15 F15 A27">
    <cfRule type="cellIs" dxfId="9" priority="23" stopIfTrue="1" operator="notEqual">
      <formula>A18</formula>
    </cfRule>
    <cfRule type="cellIs" dxfId="8" priority="24" stopIfTrue="1" operator="notEqual">
      <formula>A21</formula>
    </cfRule>
  </conditionalFormatting>
  <conditionalFormatting sqref="A11:L11">
    <cfRule type="cellIs" dxfId="7" priority="15" stopIfTrue="1" operator="greaterThan">
      <formula>FALSE</formula>
    </cfRule>
    <cfRule type="uniqueValues" priority="16" stopIfTrue="1"/>
  </conditionalFormatting>
  <conditionalFormatting sqref="A23">
    <cfRule type="cellIs" dxfId="6" priority="13" stopIfTrue="1" operator="greaterThan">
      <formula>FALSE</formula>
    </cfRule>
    <cfRule type="uniqueValues" priority="14" stopIfTrue="1"/>
  </conditionalFormatting>
  <conditionalFormatting sqref="B23:C23">
    <cfRule type="cellIs" dxfId="5" priority="11" stopIfTrue="1" operator="greaterThan">
      <formula>FALSE</formula>
    </cfRule>
    <cfRule type="uniqueValues" priority="12" stopIfTrue="1"/>
  </conditionalFormatting>
  <conditionalFormatting sqref="F23">
    <cfRule type="cellIs" dxfId="4" priority="9" stopIfTrue="1" operator="greaterThan">
      <formula>FALSE</formula>
    </cfRule>
    <cfRule type="uniqueValues" priority="10" stopIfTrue="1"/>
  </conditionalFormatting>
  <conditionalFormatting sqref="D23:E23">
    <cfRule type="cellIs" dxfId="3" priority="7" stopIfTrue="1" operator="greaterThan">
      <formula>FALSE</formula>
    </cfRule>
    <cfRule type="uniqueValues" priority="8" stopIfTrue="1"/>
  </conditionalFormatting>
  <conditionalFormatting sqref="G23:J23">
    <cfRule type="cellIs" dxfId="2" priority="5" stopIfTrue="1" operator="greaterThan">
      <formula>FALSE</formula>
    </cfRule>
    <cfRule type="uniqueValues" priority="6" stopIfTrue="1"/>
  </conditionalFormatting>
  <conditionalFormatting sqref="B35:J35">
    <cfRule type="cellIs" dxfId="1" priority="3" stopIfTrue="1" operator="greaterThan">
      <formula>FALSE</formula>
    </cfRule>
    <cfRule type="uniqueValues" priority="4" stopIfTrue="1"/>
  </conditionalFormatting>
  <conditionalFormatting sqref="A35">
    <cfRule type="cellIs" dxfId="0" priority="1" stopIfTrue="1" operator="greaterThan">
      <formula>FALSE</formula>
    </cfRule>
    <cfRule type="uniqueValues" priority="2" stopIfTrue="1"/>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63"/>
  <sheetViews>
    <sheetView view="pageBreakPreview" zoomScale="85" zoomScaleNormal="100" zoomScaleSheetLayoutView="85" workbookViewId="0">
      <selection activeCell="L13" sqref="L13"/>
    </sheetView>
  </sheetViews>
  <sheetFormatPr defaultColWidth="9" defaultRowHeight="13.5" x14ac:dyDescent="0.15"/>
  <cols>
    <col min="1" max="1" width="3.625" style="1" customWidth="1"/>
    <col min="2" max="2" width="1.125" style="1" customWidth="1"/>
    <col min="3" max="3" width="4.5" style="1" customWidth="1"/>
    <col min="4" max="4" width="22.875" style="1" customWidth="1"/>
    <col min="5" max="5" width="17.125" style="1" customWidth="1"/>
    <col min="6" max="7" width="7.625" style="1" customWidth="1"/>
    <col min="8" max="10" width="12.125" style="1" customWidth="1"/>
    <col min="11" max="11" width="9" style="1" customWidth="1"/>
    <col min="12" max="16384" width="9" style="1"/>
  </cols>
  <sheetData>
    <row r="1" spans="1:12" x14ac:dyDescent="0.15">
      <c r="A1" s="67" t="str">
        <f>"附属資料1-1-1　"&amp;年の入力!$A$4&amp;年の入力!$B$4&amp;"年中の主な火災"</f>
        <v>附属資料1-1-1　令和元年中の主な火災</v>
      </c>
      <c r="D1" s="67"/>
    </row>
    <row r="3" spans="1:12" ht="37.5" customHeight="1" x14ac:dyDescent="0.15">
      <c r="A3" s="2" t="s">
        <v>0</v>
      </c>
      <c r="B3" s="3"/>
      <c r="C3" s="4" t="s">
        <v>1</v>
      </c>
      <c r="D3" s="102" t="s">
        <v>149</v>
      </c>
      <c r="E3" s="102" t="s">
        <v>150</v>
      </c>
      <c r="F3" s="102" t="s">
        <v>20</v>
      </c>
      <c r="G3" s="102" t="s">
        <v>21</v>
      </c>
      <c r="H3" s="102" t="s">
        <v>151</v>
      </c>
      <c r="I3" s="102" t="s">
        <v>152</v>
      </c>
      <c r="J3" s="102" t="s">
        <v>153</v>
      </c>
    </row>
    <row r="4" spans="1:12" x14ac:dyDescent="0.15">
      <c r="A4" s="5">
        <v>1</v>
      </c>
      <c r="B4" s="6"/>
      <c r="C4" s="6">
        <v>2</v>
      </c>
      <c r="D4" s="107" t="s">
        <v>340</v>
      </c>
      <c r="E4" s="107" t="s">
        <v>215</v>
      </c>
      <c r="F4" s="103">
        <v>3</v>
      </c>
      <c r="G4" s="103">
        <v>1</v>
      </c>
      <c r="H4" s="104">
        <v>3867</v>
      </c>
      <c r="I4" s="104">
        <v>0</v>
      </c>
      <c r="J4" s="104">
        <v>7682</v>
      </c>
    </row>
    <row r="5" spans="1:12" x14ac:dyDescent="0.15">
      <c r="A5" s="5">
        <v>1</v>
      </c>
      <c r="B5" s="6"/>
      <c r="C5" s="6">
        <v>9</v>
      </c>
      <c r="D5" s="107" t="s">
        <v>341</v>
      </c>
      <c r="E5" s="107" t="s">
        <v>215</v>
      </c>
      <c r="F5" s="103">
        <v>3</v>
      </c>
      <c r="G5" s="103">
        <v>2</v>
      </c>
      <c r="H5" s="104">
        <v>116</v>
      </c>
      <c r="I5" s="104">
        <v>0</v>
      </c>
      <c r="J5" s="104">
        <v>334</v>
      </c>
    </row>
    <row r="6" spans="1:12" x14ac:dyDescent="0.15">
      <c r="A6" s="5">
        <v>1</v>
      </c>
      <c r="B6" s="6"/>
      <c r="C6" s="6">
        <v>11</v>
      </c>
      <c r="D6" s="107" t="s">
        <v>342</v>
      </c>
      <c r="E6" s="107" t="s">
        <v>215</v>
      </c>
      <c r="F6" s="103">
        <v>3</v>
      </c>
      <c r="G6" s="103">
        <v>0</v>
      </c>
      <c r="H6" s="104">
        <v>90</v>
      </c>
      <c r="I6" s="104">
        <v>0</v>
      </c>
      <c r="J6" s="104">
        <v>657</v>
      </c>
    </row>
    <row r="7" spans="1:12" x14ac:dyDescent="0.15">
      <c r="A7" s="5">
        <v>1</v>
      </c>
      <c r="B7" s="6"/>
      <c r="C7" s="6">
        <v>11</v>
      </c>
      <c r="D7" s="107" t="s">
        <v>298</v>
      </c>
      <c r="E7" s="107" t="s">
        <v>527</v>
      </c>
      <c r="F7" s="103">
        <v>0</v>
      </c>
      <c r="G7" s="103">
        <v>4</v>
      </c>
      <c r="H7" s="104">
        <v>0</v>
      </c>
      <c r="I7" s="104">
        <v>0</v>
      </c>
      <c r="J7" s="104">
        <v>30048</v>
      </c>
      <c r="L7" s="1" t="s">
        <v>528</v>
      </c>
    </row>
    <row r="8" spans="1:12" x14ac:dyDescent="0.15">
      <c r="A8" s="5">
        <v>1</v>
      </c>
      <c r="B8" s="6"/>
      <c r="C8" s="6">
        <v>18</v>
      </c>
      <c r="D8" s="107" t="s">
        <v>343</v>
      </c>
      <c r="E8" s="107" t="s">
        <v>324</v>
      </c>
      <c r="F8" s="103">
        <v>0</v>
      </c>
      <c r="G8" s="103">
        <v>44</v>
      </c>
      <c r="H8" s="104">
        <v>50</v>
      </c>
      <c r="I8" s="104">
        <v>0</v>
      </c>
      <c r="J8" s="104">
        <v>12</v>
      </c>
    </row>
    <row r="9" spans="1:12" x14ac:dyDescent="0.15">
      <c r="A9" s="5">
        <v>1</v>
      </c>
      <c r="B9" s="6"/>
      <c r="C9" s="6">
        <v>27</v>
      </c>
      <c r="D9" s="107" t="s">
        <v>344</v>
      </c>
      <c r="E9" s="107" t="s">
        <v>215</v>
      </c>
      <c r="F9" s="103">
        <v>4</v>
      </c>
      <c r="G9" s="103">
        <v>0</v>
      </c>
      <c r="H9" s="104">
        <v>110</v>
      </c>
      <c r="I9" s="104">
        <v>0</v>
      </c>
      <c r="J9" s="104">
        <v>1947</v>
      </c>
    </row>
    <row r="10" spans="1:12" x14ac:dyDescent="0.15">
      <c r="A10" s="5">
        <v>1</v>
      </c>
      <c r="B10" s="6"/>
      <c r="C10" s="6">
        <v>31</v>
      </c>
      <c r="D10" s="107" t="s">
        <v>345</v>
      </c>
      <c r="E10" s="107" t="s">
        <v>215</v>
      </c>
      <c r="F10" s="103">
        <v>3</v>
      </c>
      <c r="G10" s="103">
        <v>0</v>
      </c>
      <c r="H10" s="104">
        <v>81</v>
      </c>
      <c r="I10" s="104">
        <v>0</v>
      </c>
      <c r="J10" s="104">
        <v>167</v>
      </c>
      <c r="L10" s="1" t="s">
        <v>404</v>
      </c>
    </row>
    <row r="11" spans="1:12" x14ac:dyDescent="0.15">
      <c r="A11" s="5">
        <v>2</v>
      </c>
      <c r="B11" s="6"/>
      <c r="C11" s="6">
        <v>3</v>
      </c>
      <c r="D11" s="107" t="s">
        <v>346</v>
      </c>
      <c r="E11" s="107" t="s">
        <v>215</v>
      </c>
      <c r="F11" s="103">
        <v>4</v>
      </c>
      <c r="G11" s="103">
        <v>1</v>
      </c>
      <c r="H11" s="104">
        <v>172</v>
      </c>
      <c r="I11" s="104">
        <v>0</v>
      </c>
      <c r="J11" s="104">
        <v>2668</v>
      </c>
    </row>
    <row r="12" spans="1:12" x14ac:dyDescent="0.15">
      <c r="A12" s="5">
        <v>2</v>
      </c>
      <c r="B12" s="6"/>
      <c r="C12" s="6">
        <v>3</v>
      </c>
      <c r="D12" s="107" t="s">
        <v>347</v>
      </c>
      <c r="E12" s="107" t="s">
        <v>282</v>
      </c>
      <c r="F12" s="103">
        <v>3</v>
      </c>
      <c r="G12" s="103">
        <v>1</v>
      </c>
      <c r="H12" s="104">
        <v>165</v>
      </c>
      <c r="I12" s="104">
        <v>0</v>
      </c>
      <c r="J12" s="104">
        <v>286</v>
      </c>
    </row>
    <row r="13" spans="1:12" x14ac:dyDescent="0.15">
      <c r="A13" s="5">
        <v>2</v>
      </c>
      <c r="B13" s="6"/>
      <c r="C13" s="6">
        <v>5</v>
      </c>
      <c r="D13" s="107" t="s">
        <v>348</v>
      </c>
      <c r="E13" s="107" t="s">
        <v>215</v>
      </c>
      <c r="F13" s="103">
        <v>4</v>
      </c>
      <c r="G13" s="103">
        <v>0</v>
      </c>
      <c r="H13" s="104">
        <v>181</v>
      </c>
      <c r="I13" s="104">
        <v>0</v>
      </c>
      <c r="J13" s="104">
        <v>879</v>
      </c>
    </row>
    <row r="14" spans="1:12" x14ac:dyDescent="0.15">
      <c r="A14" s="5">
        <v>2</v>
      </c>
      <c r="B14" s="6"/>
      <c r="C14" s="6">
        <v>10</v>
      </c>
      <c r="D14" s="107" t="s">
        <v>349</v>
      </c>
      <c r="E14" s="107" t="s">
        <v>219</v>
      </c>
      <c r="F14" s="103">
        <v>3</v>
      </c>
      <c r="G14" s="103">
        <v>0</v>
      </c>
      <c r="H14" s="104">
        <v>52</v>
      </c>
      <c r="I14" s="104">
        <v>0</v>
      </c>
      <c r="J14" s="104">
        <v>1053</v>
      </c>
    </row>
    <row r="15" spans="1:12" x14ac:dyDescent="0.15">
      <c r="A15" s="5">
        <v>2</v>
      </c>
      <c r="B15" s="6"/>
      <c r="C15" s="6">
        <v>12</v>
      </c>
      <c r="D15" s="107" t="s">
        <v>299</v>
      </c>
      <c r="E15" s="107" t="s">
        <v>216</v>
      </c>
      <c r="F15" s="103">
        <v>3</v>
      </c>
      <c r="G15" s="103">
        <v>1</v>
      </c>
      <c r="H15" s="104">
        <v>660</v>
      </c>
      <c r="I15" s="104">
        <v>0</v>
      </c>
      <c r="J15" s="104">
        <v>178516</v>
      </c>
    </row>
    <row r="16" spans="1:12" x14ac:dyDescent="0.15">
      <c r="A16" s="5">
        <v>2</v>
      </c>
      <c r="B16" s="6"/>
      <c r="C16" s="6">
        <v>17</v>
      </c>
      <c r="D16" s="107" t="s">
        <v>350</v>
      </c>
      <c r="E16" s="107" t="s">
        <v>214</v>
      </c>
      <c r="F16" s="103">
        <v>0</v>
      </c>
      <c r="G16" s="103">
        <v>0</v>
      </c>
      <c r="H16" s="104">
        <v>10603</v>
      </c>
      <c r="I16" s="104">
        <v>0</v>
      </c>
      <c r="J16" s="104">
        <v>21450</v>
      </c>
    </row>
    <row r="17" spans="1:10" x14ac:dyDescent="0.15">
      <c r="A17" s="5">
        <v>3</v>
      </c>
      <c r="B17" s="6"/>
      <c r="C17" s="6">
        <v>10</v>
      </c>
      <c r="D17" s="107" t="s">
        <v>351</v>
      </c>
      <c r="E17" s="107" t="s">
        <v>215</v>
      </c>
      <c r="F17" s="103">
        <v>4</v>
      </c>
      <c r="G17" s="103">
        <v>1</v>
      </c>
      <c r="H17" s="104">
        <v>243</v>
      </c>
      <c r="I17" s="104">
        <v>0</v>
      </c>
      <c r="J17" s="104">
        <v>575</v>
      </c>
    </row>
    <row r="18" spans="1:10" x14ac:dyDescent="0.15">
      <c r="A18" s="5">
        <v>3</v>
      </c>
      <c r="B18" s="6"/>
      <c r="C18" s="6">
        <v>12</v>
      </c>
      <c r="D18" s="107" t="s">
        <v>300</v>
      </c>
      <c r="E18" s="107" t="s">
        <v>278</v>
      </c>
      <c r="F18" s="103">
        <v>0</v>
      </c>
      <c r="G18" s="103">
        <v>0</v>
      </c>
      <c r="H18" s="104">
        <v>200</v>
      </c>
      <c r="I18" s="104">
        <v>0</v>
      </c>
      <c r="J18" s="104">
        <v>35203</v>
      </c>
    </row>
    <row r="19" spans="1:10" x14ac:dyDescent="0.15">
      <c r="A19" s="5">
        <v>3</v>
      </c>
      <c r="B19" s="6"/>
      <c r="C19" s="6">
        <v>14</v>
      </c>
      <c r="D19" s="107" t="s">
        <v>352</v>
      </c>
      <c r="E19" s="107" t="s">
        <v>214</v>
      </c>
      <c r="F19" s="103">
        <v>0</v>
      </c>
      <c r="G19" s="103">
        <v>2</v>
      </c>
      <c r="H19" s="104">
        <v>651</v>
      </c>
      <c r="I19" s="104">
        <v>0</v>
      </c>
      <c r="J19" s="104">
        <v>45660</v>
      </c>
    </row>
    <row r="20" spans="1:10" x14ac:dyDescent="0.15">
      <c r="A20" s="5">
        <v>4</v>
      </c>
      <c r="B20" s="6"/>
      <c r="C20" s="6">
        <v>3</v>
      </c>
      <c r="D20" s="107" t="s">
        <v>353</v>
      </c>
      <c r="E20" s="107" t="s">
        <v>278</v>
      </c>
      <c r="F20" s="103">
        <v>0</v>
      </c>
      <c r="G20" s="103">
        <v>0</v>
      </c>
      <c r="H20" s="104">
        <v>0</v>
      </c>
      <c r="I20" s="104">
        <v>0</v>
      </c>
      <c r="J20" s="104">
        <v>50310</v>
      </c>
    </row>
    <row r="21" spans="1:10" x14ac:dyDescent="0.15">
      <c r="A21" s="5">
        <v>4</v>
      </c>
      <c r="B21" s="6"/>
      <c r="C21" s="6">
        <v>4</v>
      </c>
      <c r="D21" s="107" t="s">
        <v>354</v>
      </c>
      <c r="E21" s="107" t="s">
        <v>278</v>
      </c>
      <c r="F21" s="103">
        <v>0</v>
      </c>
      <c r="G21" s="103">
        <v>0</v>
      </c>
      <c r="H21" s="104">
        <v>0</v>
      </c>
      <c r="I21" s="104">
        <v>0</v>
      </c>
      <c r="J21" s="104">
        <v>41223</v>
      </c>
    </row>
    <row r="22" spans="1:10" x14ac:dyDescent="0.15">
      <c r="A22" s="5">
        <v>4</v>
      </c>
      <c r="B22" s="6"/>
      <c r="C22" s="6">
        <v>6</v>
      </c>
      <c r="D22" s="107" t="s">
        <v>355</v>
      </c>
      <c r="E22" s="107" t="s">
        <v>216</v>
      </c>
      <c r="F22" s="103">
        <v>0</v>
      </c>
      <c r="G22" s="103">
        <v>0</v>
      </c>
      <c r="H22" s="104">
        <v>1253</v>
      </c>
      <c r="I22" s="104">
        <v>0</v>
      </c>
      <c r="J22" s="104">
        <v>60742</v>
      </c>
    </row>
    <row r="23" spans="1:10" x14ac:dyDescent="0.15">
      <c r="A23" s="5">
        <v>4</v>
      </c>
      <c r="B23" s="6"/>
      <c r="C23" s="6">
        <v>8</v>
      </c>
      <c r="D23" s="107" t="s">
        <v>356</v>
      </c>
      <c r="E23" s="107" t="s">
        <v>214</v>
      </c>
      <c r="F23" s="103">
        <v>0</v>
      </c>
      <c r="G23" s="103">
        <v>0</v>
      </c>
      <c r="H23" s="104">
        <v>3629</v>
      </c>
      <c r="I23" s="104">
        <v>0</v>
      </c>
      <c r="J23" s="104">
        <v>13415</v>
      </c>
    </row>
    <row r="24" spans="1:10" x14ac:dyDescent="0.15">
      <c r="A24" s="5">
        <v>4</v>
      </c>
      <c r="B24" s="6"/>
      <c r="C24" s="6">
        <v>15</v>
      </c>
      <c r="D24" s="107" t="s">
        <v>357</v>
      </c>
      <c r="E24" s="107" t="s">
        <v>216</v>
      </c>
      <c r="F24" s="103">
        <v>0</v>
      </c>
      <c r="G24" s="103">
        <v>0</v>
      </c>
      <c r="H24" s="104">
        <v>15493</v>
      </c>
      <c r="I24" s="104">
        <v>0</v>
      </c>
      <c r="J24" s="104">
        <v>110967</v>
      </c>
    </row>
    <row r="25" spans="1:10" x14ac:dyDescent="0.15">
      <c r="A25" s="5">
        <v>4</v>
      </c>
      <c r="B25" s="6"/>
      <c r="C25" s="6">
        <v>20</v>
      </c>
      <c r="D25" s="107" t="s">
        <v>358</v>
      </c>
      <c r="E25" s="107" t="s">
        <v>261</v>
      </c>
      <c r="F25" s="103">
        <v>0</v>
      </c>
      <c r="G25" s="103">
        <v>13</v>
      </c>
      <c r="H25" s="104">
        <v>0</v>
      </c>
      <c r="I25" s="104">
        <v>0</v>
      </c>
      <c r="J25" s="104">
        <v>31</v>
      </c>
    </row>
    <row r="26" spans="1:10" x14ac:dyDescent="0.15">
      <c r="A26" s="5">
        <v>5</v>
      </c>
      <c r="B26" s="6"/>
      <c r="C26" s="6">
        <v>9</v>
      </c>
      <c r="D26" s="107" t="s">
        <v>359</v>
      </c>
      <c r="E26" s="107" t="s">
        <v>216</v>
      </c>
      <c r="F26" s="103">
        <v>0</v>
      </c>
      <c r="G26" s="103">
        <v>0</v>
      </c>
      <c r="H26" s="104">
        <v>2016</v>
      </c>
      <c r="I26" s="104">
        <v>0</v>
      </c>
      <c r="J26" s="104">
        <v>30563</v>
      </c>
    </row>
    <row r="27" spans="1:10" x14ac:dyDescent="0.15">
      <c r="A27" s="5">
        <v>5</v>
      </c>
      <c r="B27" s="6"/>
      <c r="C27" s="6">
        <v>15</v>
      </c>
      <c r="D27" s="107" t="s">
        <v>360</v>
      </c>
      <c r="E27" s="107" t="s">
        <v>215</v>
      </c>
      <c r="F27" s="103">
        <v>3</v>
      </c>
      <c r="G27" s="103">
        <v>0</v>
      </c>
      <c r="H27" s="104">
        <v>312</v>
      </c>
      <c r="I27" s="104">
        <v>0</v>
      </c>
      <c r="J27" s="104">
        <v>1762</v>
      </c>
    </row>
    <row r="28" spans="1:10" x14ac:dyDescent="0.15">
      <c r="A28" s="5">
        <v>5</v>
      </c>
      <c r="B28" s="6"/>
      <c r="C28" s="6">
        <v>15</v>
      </c>
      <c r="D28" s="107" t="s">
        <v>361</v>
      </c>
      <c r="E28" s="107" t="s">
        <v>217</v>
      </c>
      <c r="F28" s="103">
        <v>0</v>
      </c>
      <c r="G28" s="103">
        <v>0</v>
      </c>
      <c r="H28" s="104">
        <v>0</v>
      </c>
      <c r="I28" s="104">
        <v>0</v>
      </c>
      <c r="J28" s="104">
        <v>97214</v>
      </c>
    </row>
    <row r="29" spans="1:10" x14ac:dyDescent="0.15">
      <c r="A29" s="5">
        <v>5</v>
      </c>
      <c r="B29" s="6"/>
      <c r="C29" s="6">
        <v>16</v>
      </c>
      <c r="D29" s="107" t="s">
        <v>362</v>
      </c>
      <c r="E29" s="107" t="s">
        <v>219</v>
      </c>
      <c r="F29" s="103">
        <v>1</v>
      </c>
      <c r="G29" s="103">
        <v>11</v>
      </c>
      <c r="H29" s="104">
        <v>86</v>
      </c>
      <c r="I29" s="104">
        <v>0</v>
      </c>
      <c r="J29" s="104">
        <v>1456</v>
      </c>
    </row>
    <row r="30" spans="1:10" x14ac:dyDescent="0.15">
      <c r="A30" s="5">
        <v>5</v>
      </c>
      <c r="B30" s="6"/>
      <c r="C30" s="6">
        <v>16</v>
      </c>
      <c r="D30" s="107" t="s">
        <v>363</v>
      </c>
      <c r="E30" s="107" t="s">
        <v>278</v>
      </c>
      <c r="F30" s="103">
        <v>0</v>
      </c>
      <c r="G30" s="103">
        <v>0</v>
      </c>
      <c r="H30" s="104">
        <v>328</v>
      </c>
      <c r="I30" s="104">
        <v>0</v>
      </c>
      <c r="J30" s="104">
        <v>43778</v>
      </c>
    </row>
    <row r="31" spans="1:10" x14ac:dyDescent="0.15">
      <c r="A31" s="5">
        <v>5</v>
      </c>
      <c r="B31" s="6"/>
      <c r="C31" s="6">
        <v>21</v>
      </c>
      <c r="D31" s="107" t="s">
        <v>364</v>
      </c>
      <c r="E31" s="107" t="s">
        <v>215</v>
      </c>
      <c r="F31" s="103">
        <v>3</v>
      </c>
      <c r="G31" s="103">
        <v>0</v>
      </c>
      <c r="H31" s="104">
        <v>111</v>
      </c>
      <c r="I31" s="104">
        <v>0</v>
      </c>
      <c r="J31" s="104">
        <v>1260</v>
      </c>
    </row>
    <row r="32" spans="1:10" x14ac:dyDescent="0.15">
      <c r="A32" s="5">
        <v>5</v>
      </c>
      <c r="B32" s="6"/>
      <c r="C32" s="6">
        <v>22</v>
      </c>
      <c r="D32" s="107" t="s">
        <v>365</v>
      </c>
      <c r="E32" s="107" t="s">
        <v>249</v>
      </c>
      <c r="F32" s="103">
        <v>0</v>
      </c>
      <c r="G32" s="103">
        <v>0</v>
      </c>
      <c r="H32" s="104">
        <v>0</v>
      </c>
      <c r="I32" s="104">
        <v>21479</v>
      </c>
      <c r="J32" s="104">
        <v>1347</v>
      </c>
    </row>
    <row r="33" spans="1:10" x14ac:dyDescent="0.15">
      <c r="A33" s="5">
        <v>5</v>
      </c>
      <c r="B33" s="6"/>
      <c r="C33" s="6">
        <v>22</v>
      </c>
      <c r="D33" s="107" t="s">
        <v>366</v>
      </c>
      <c r="E33" s="107" t="s">
        <v>295</v>
      </c>
      <c r="F33" s="103">
        <v>0</v>
      </c>
      <c r="G33" s="103">
        <v>0</v>
      </c>
      <c r="H33" s="104">
        <v>5040</v>
      </c>
      <c r="I33" s="104">
        <v>0</v>
      </c>
      <c r="J33" s="104">
        <v>14760</v>
      </c>
    </row>
    <row r="34" spans="1:10" x14ac:dyDescent="0.15">
      <c r="A34" s="5">
        <v>6</v>
      </c>
      <c r="B34" s="6"/>
      <c r="C34" s="6">
        <v>2</v>
      </c>
      <c r="D34" s="107" t="s">
        <v>367</v>
      </c>
      <c r="E34" s="107" t="s">
        <v>278</v>
      </c>
      <c r="F34" s="103">
        <v>0</v>
      </c>
      <c r="G34" s="103">
        <v>1</v>
      </c>
      <c r="H34" s="104">
        <v>5320</v>
      </c>
      <c r="I34" s="104">
        <v>0</v>
      </c>
      <c r="J34" s="104">
        <v>5858</v>
      </c>
    </row>
    <row r="35" spans="1:10" x14ac:dyDescent="0.15">
      <c r="A35" s="5">
        <v>6</v>
      </c>
      <c r="B35" s="6"/>
      <c r="C35" s="6">
        <v>20</v>
      </c>
      <c r="D35" s="107" t="s">
        <v>368</v>
      </c>
      <c r="E35" s="107" t="s">
        <v>214</v>
      </c>
      <c r="F35" s="103">
        <v>4</v>
      </c>
      <c r="G35" s="103">
        <v>4</v>
      </c>
      <c r="H35" s="104">
        <v>3714</v>
      </c>
      <c r="I35" s="104">
        <v>0</v>
      </c>
      <c r="J35" s="104">
        <v>56545</v>
      </c>
    </row>
    <row r="36" spans="1:10" x14ac:dyDescent="0.15">
      <c r="A36" s="5">
        <v>7</v>
      </c>
      <c r="B36" s="6"/>
      <c r="C36" s="6">
        <v>14</v>
      </c>
      <c r="D36" s="107" t="s">
        <v>369</v>
      </c>
      <c r="E36" s="107" t="s">
        <v>214</v>
      </c>
      <c r="F36" s="103">
        <v>0</v>
      </c>
      <c r="G36" s="103">
        <v>0</v>
      </c>
      <c r="H36" s="104">
        <v>2411</v>
      </c>
      <c r="I36" s="104">
        <v>0</v>
      </c>
      <c r="J36" s="104">
        <v>43083</v>
      </c>
    </row>
    <row r="37" spans="1:10" x14ac:dyDescent="0.15">
      <c r="A37" s="5">
        <v>7</v>
      </c>
      <c r="B37" s="6"/>
      <c r="C37" s="6">
        <v>17</v>
      </c>
      <c r="D37" s="107" t="s">
        <v>370</v>
      </c>
      <c r="E37" s="107" t="s">
        <v>214</v>
      </c>
      <c r="F37" s="103">
        <v>0</v>
      </c>
      <c r="G37" s="103">
        <v>0</v>
      </c>
      <c r="H37" s="104">
        <v>5324</v>
      </c>
      <c r="I37" s="104">
        <v>0</v>
      </c>
      <c r="J37" s="104">
        <v>241114</v>
      </c>
    </row>
    <row r="38" spans="1:10" x14ac:dyDescent="0.15">
      <c r="A38" s="5">
        <v>7</v>
      </c>
      <c r="B38" s="6"/>
      <c r="C38" s="6">
        <v>18</v>
      </c>
      <c r="D38" s="107" t="s">
        <v>371</v>
      </c>
      <c r="E38" s="107" t="s">
        <v>278</v>
      </c>
      <c r="F38" s="103">
        <v>34</v>
      </c>
      <c r="G38" s="103">
        <v>37</v>
      </c>
      <c r="H38" s="104">
        <v>691</v>
      </c>
      <c r="I38" s="104">
        <v>0</v>
      </c>
      <c r="J38" s="104">
        <v>18156</v>
      </c>
    </row>
    <row r="39" spans="1:10" x14ac:dyDescent="0.15">
      <c r="A39" s="5">
        <v>7</v>
      </c>
      <c r="B39" s="6"/>
      <c r="C39" s="6">
        <v>19</v>
      </c>
      <c r="D39" s="107" t="s">
        <v>372</v>
      </c>
      <c r="E39" s="107" t="s">
        <v>278</v>
      </c>
      <c r="F39" s="103">
        <v>0</v>
      </c>
      <c r="G39" s="103">
        <v>0</v>
      </c>
      <c r="H39" s="104">
        <v>184</v>
      </c>
      <c r="I39" s="104">
        <v>0</v>
      </c>
      <c r="J39" s="104">
        <v>72511</v>
      </c>
    </row>
    <row r="40" spans="1:10" x14ac:dyDescent="0.15">
      <c r="A40" s="5">
        <v>8</v>
      </c>
      <c r="B40" s="6"/>
      <c r="C40" s="6">
        <v>3</v>
      </c>
      <c r="D40" s="107" t="s">
        <v>373</v>
      </c>
      <c r="E40" s="107" t="s">
        <v>216</v>
      </c>
      <c r="F40" s="103">
        <v>0</v>
      </c>
      <c r="G40" s="103">
        <v>1</v>
      </c>
      <c r="H40" s="104">
        <v>872</v>
      </c>
      <c r="I40" s="104">
        <v>0</v>
      </c>
      <c r="J40" s="104">
        <v>77106</v>
      </c>
    </row>
    <row r="41" spans="1:10" x14ac:dyDescent="0.15">
      <c r="A41" s="5">
        <v>8</v>
      </c>
      <c r="B41" s="6"/>
      <c r="C41" s="6">
        <v>14</v>
      </c>
      <c r="D41" s="107" t="s">
        <v>374</v>
      </c>
      <c r="E41" s="107" t="s">
        <v>278</v>
      </c>
      <c r="F41" s="103">
        <v>0</v>
      </c>
      <c r="G41" s="103">
        <v>0</v>
      </c>
      <c r="H41" s="104">
        <v>3699</v>
      </c>
      <c r="I41" s="104">
        <v>0</v>
      </c>
      <c r="J41" s="104">
        <v>2805</v>
      </c>
    </row>
    <row r="42" spans="1:10" x14ac:dyDescent="0.15">
      <c r="A42" s="5">
        <v>8</v>
      </c>
      <c r="B42" s="6"/>
      <c r="C42" s="6">
        <v>30</v>
      </c>
      <c r="D42" s="107" t="s">
        <v>375</v>
      </c>
      <c r="E42" s="107" t="s">
        <v>214</v>
      </c>
      <c r="F42" s="103">
        <v>0</v>
      </c>
      <c r="G42" s="103">
        <v>0</v>
      </c>
      <c r="H42" s="104">
        <v>0</v>
      </c>
      <c r="I42" s="104">
        <v>0</v>
      </c>
      <c r="J42" s="104">
        <v>42149</v>
      </c>
    </row>
    <row r="43" spans="1:10" x14ac:dyDescent="0.15">
      <c r="A43" s="5">
        <v>9</v>
      </c>
      <c r="B43" s="6"/>
      <c r="C43" s="6">
        <v>1</v>
      </c>
      <c r="D43" s="107" t="s">
        <v>376</v>
      </c>
      <c r="E43" s="107" t="s">
        <v>216</v>
      </c>
      <c r="F43" s="103">
        <v>0</v>
      </c>
      <c r="G43" s="103">
        <v>0</v>
      </c>
      <c r="H43" s="104">
        <v>1303</v>
      </c>
      <c r="I43" s="104">
        <v>0</v>
      </c>
      <c r="J43" s="104">
        <v>36609</v>
      </c>
    </row>
    <row r="44" spans="1:10" x14ac:dyDescent="0.15">
      <c r="A44" s="5">
        <v>9</v>
      </c>
      <c r="B44" s="6"/>
      <c r="C44" s="6">
        <v>24</v>
      </c>
      <c r="D44" s="107" t="s">
        <v>377</v>
      </c>
      <c r="E44" s="107" t="s">
        <v>215</v>
      </c>
      <c r="F44" s="103">
        <v>3</v>
      </c>
      <c r="G44" s="103">
        <v>3</v>
      </c>
      <c r="H44" s="104">
        <v>223</v>
      </c>
      <c r="I44" s="104">
        <v>0</v>
      </c>
      <c r="J44" s="104">
        <v>2179</v>
      </c>
    </row>
    <row r="45" spans="1:10" x14ac:dyDescent="0.15">
      <c r="A45" s="5">
        <v>9</v>
      </c>
      <c r="B45" s="6"/>
      <c r="C45" s="6">
        <v>29</v>
      </c>
      <c r="D45" s="107" t="s">
        <v>378</v>
      </c>
      <c r="E45" s="107" t="s">
        <v>214</v>
      </c>
      <c r="F45" s="103">
        <v>0</v>
      </c>
      <c r="G45" s="103">
        <v>0</v>
      </c>
      <c r="H45" s="104">
        <v>3905</v>
      </c>
      <c r="I45" s="104">
        <v>0</v>
      </c>
      <c r="J45" s="104">
        <v>23352</v>
      </c>
    </row>
    <row r="46" spans="1:10" x14ac:dyDescent="0.15">
      <c r="A46" s="5">
        <v>9</v>
      </c>
      <c r="B46" s="6"/>
      <c r="C46" s="6">
        <v>30</v>
      </c>
      <c r="D46" s="107" t="s">
        <v>379</v>
      </c>
      <c r="E46" s="107" t="s">
        <v>214</v>
      </c>
      <c r="F46" s="103">
        <v>0</v>
      </c>
      <c r="G46" s="103">
        <v>0</v>
      </c>
      <c r="H46" s="104">
        <v>950</v>
      </c>
      <c r="I46" s="104">
        <v>0</v>
      </c>
      <c r="J46" s="104">
        <v>49865</v>
      </c>
    </row>
    <row r="47" spans="1:10" x14ac:dyDescent="0.15">
      <c r="A47" s="5">
        <v>10</v>
      </c>
      <c r="B47" s="6"/>
      <c r="C47" s="6">
        <v>17</v>
      </c>
      <c r="D47" s="107" t="s">
        <v>380</v>
      </c>
      <c r="E47" s="107" t="s">
        <v>216</v>
      </c>
      <c r="F47" s="103">
        <v>0</v>
      </c>
      <c r="G47" s="103">
        <v>1</v>
      </c>
      <c r="H47" s="104">
        <v>1422</v>
      </c>
      <c r="I47" s="104">
        <v>0</v>
      </c>
      <c r="J47" s="104">
        <v>36764</v>
      </c>
    </row>
    <row r="48" spans="1:10" x14ac:dyDescent="0.15">
      <c r="A48" s="5">
        <v>10</v>
      </c>
      <c r="B48" s="6"/>
      <c r="C48" s="6">
        <v>29</v>
      </c>
      <c r="D48" s="107" t="s">
        <v>381</v>
      </c>
      <c r="E48" s="107" t="s">
        <v>278</v>
      </c>
      <c r="F48" s="103">
        <v>0</v>
      </c>
      <c r="G48" s="103">
        <v>0</v>
      </c>
      <c r="H48" s="104">
        <v>5106</v>
      </c>
      <c r="I48" s="104">
        <v>0</v>
      </c>
      <c r="J48" s="104">
        <v>123960</v>
      </c>
    </row>
    <row r="49" spans="1:12" x14ac:dyDescent="0.15">
      <c r="A49" s="5">
        <v>10</v>
      </c>
      <c r="B49" s="6"/>
      <c r="C49" s="6">
        <v>31</v>
      </c>
      <c r="D49" s="107" t="s">
        <v>382</v>
      </c>
      <c r="E49" s="107" t="s">
        <v>278</v>
      </c>
      <c r="F49" s="325">
        <v>0</v>
      </c>
      <c r="G49" s="325">
        <v>1</v>
      </c>
      <c r="H49" s="326">
        <v>3814</v>
      </c>
      <c r="I49" s="326">
        <v>0</v>
      </c>
      <c r="J49" s="327" t="s">
        <v>392</v>
      </c>
      <c r="L49" s="1" t="s">
        <v>394</v>
      </c>
    </row>
    <row r="50" spans="1:12" x14ac:dyDescent="0.15">
      <c r="A50" s="5">
        <v>11</v>
      </c>
      <c r="B50" s="6"/>
      <c r="C50" s="6">
        <v>8</v>
      </c>
      <c r="D50" s="107" t="s">
        <v>378</v>
      </c>
      <c r="E50" s="107" t="s">
        <v>214</v>
      </c>
      <c r="F50" s="103">
        <v>0</v>
      </c>
      <c r="G50" s="103">
        <v>0</v>
      </c>
      <c r="H50" s="104">
        <v>5960</v>
      </c>
      <c r="I50" s="104">
        <v>0</v>
      </c>
      <c r="J50" s="104">
        <v>60425</v>
      </c>
    </row>
    <row r="51" spans="1:12" x14ac:dyDescent="0.15">
      <c r="A51" s="112">
        <v>11</v>
      </c>
      <c r="B51" s="113"/>
      <c r="C51" s="114">
        <v>10</v>
      </c>
      <c r="D51" s="107" t="s">
        <v>383</v>
      </c>
      <c r="E51" s="107" t="s">
        <v>214</v>
      </c>
      <c r="F51" s="103">
        <v>0</v>
      </c>
      <c r="G51" s="103">
        <v>0</v>
      </c>
      <c r="H51" s="104">
        <v>2484</v>
      </c>
      <c r="I51" s="104">
        <v>0</v>
      </c>
      <c r="J51" s="104">
        <v>42620</v>
      </c>
    </row>
    <row r="52" spans="1:12" x14ac:dyDescent="0.15">
      <c r="A52" s="5">
        <v>11</v>
      </c>
      <c r="B52" s="6"/>
      <c r="C52" s="6">
        <v>15</v>
      </c>
      <c r="D52" s="107" t="s">
        <v>384</v>
      </c>
      <c r="E52" s="107" t="s">
        <v>215</v>
      </c>
      <c r="F52" s="103">
        <v>4</v>
      </c>
      <c r="G52" s="103">
        <v>0</v>
      </c>
      <c r="H52" s="104">
        <v>150</v>
      </c>
      <c r="I52" s="104">
        <v>0</v>
      </c>
      <c r="J52" s="104">
        <v>237</v>
      </c>
    </row>
    <row r="53" spans="1:12" x14ac:dyDescent="0.15">
      <c r="A53" s="5">
        <v>11</v>
      </c>
      <c r="B53" s="6"/>
      <c r="C53" s="6">
        <v>15</v>
      </c>
      <c r="D53" s="107" t="s">
        <v>385</v>
      </c>
      <c r="E53" s="107" t="s">
        <v>219</v>
      </c>
      <c r="F53" s="103">
        <v>1</v>
      </c>
      <c r="G53" s="103">
        <v>16</v>
      </c>
      <c r="H53" s="104">
        <v>100</v>
      </c>
      <c r="I53" s="104">
        <v>0</v>
      </c>
      <c r="J53" s="104">
        <v>325</v>
      </c>
    </row>
    <row r="54" spans="1:12" x14ac:dyDescent="0.15">
      <c r="A54" s="5">
        <v>11</v>
      </c>
      <c r="B54" s="6"/>
      <c r="C54" s="6">
        <v>21</v>
      </c>
      <c r="D54" s="107" t="s">
        <v>386</v>
      </c>
      <c r="E54" s="107" t="s">
        <v>217</v>
      </c>
      <c r="F54" s="103">
        <v>1</v>
      </c>
      <c r="G54" s="103">
        <v>10</v>
      </c>
      <c r="H54" s="104">
        <v>0</v>
      </c>
      <c r="I54" s="104">
        <v>0</v>
      </c>
      <c r="J54" s="104">
        <v>1000</v>
      </c>
    </row>
    <row r="55" spans="1:12" x14ac:dyDescent="0.15">
      <c r="A55" s="5">
        <v>12</v>
      </c>
      <c r="B55" s="6"/>
      <c r="C55" s="6">
        <v>3</v>
      </c>
      <c r="D55" s="107" t="s">
        <v>387</v>
      </c>
      <c r="E55" s="107" t="s">
        <v>282</v>
      </c>
      <c r="F55" s="103">
        <v>0</v>
      </c>
      <c r="G55" s="103">
        <v>1</v>
      </c>
      <c r="H55" s="104">
        <v>2427</v>
      </c>
      <c r="I55" s="104">
        <v>0</v>
      </c>
      <c r="J55" s="104">
        <v>75148</v>
      </c>
    </row>
    <row r="56" spans="1:12" x14ac:dyDescent="0.15">
      <c r="A56" s="5">
        <v>12</v>
      </c>
      <c r="B56" s="6"/>
      <c r="C56" s="6">
        <v>17</v>
      </c>
      <c r="D56" s="107" t="s">
        <v>357</v>
      </c>
      <c r="E56" s="107" t="s">
        <v>255</v>
      </c>
      <c r="F56" s="103">
        <v>0</v>
      </c>
      <c r="G56" s="103">
        <v>12</v>
      </c>
      <c r="H56" s="104">
        <v>0</v>
      </c>
      <c r="I56" s="104">
        <v>0</v>
      </c>
      <c r="J56" s="104">
        <v>163</v>
      </c>
    </row>
    <row r="57" spans="1:12" x14ac:dyDescent="0.15">
      <c r="A57" s="5">
        <v>12</v>
      </c>
      <c r="B57" s="6"/>
      <c r="C57" s="6">
        <v>20</v>
      </c>
      <c r="D57" s="107" t="s">
        <v>388</v>
      </c>
      <c r="E57" s="107" t="s">
        <v>214</v>
      </c>
      <c r="F57" s="103">
        <v>0</v>
      </c>
      <c r="G57" s="103">
        <v>0</v>
      </c>
      <c r="H57" s="104">
        <v>225</v>
      </c>
      <c r="I57" s="104">
        <v>0</v>
      </c>
      <c r="J57" s="104">
        <v>46462</v>
      </c>
    </row>
    <row r="58" spans="1:12" x14ac:dyDescent="0.15">
      <c r="A58" s="5">
        <v>12</v>
      </c>
      <c r="B58" s="6"/>
      <c r="C58" s="6">
        <v>22</v>
      </c>
      <c r="D58" s="107" t="s">
        <v>300</v>
      </c>
      <c r="E58" s="107" t="s">
        <v>218</v>
      </c>
      <c r="F58" s="103">
        <v>3</v>
      </c>
      <c r="G58" s="103">
        <v>0</v>
      </c>
      <c r="H58" s="104">
        <v>20</v>
      </c>
      <c r="I58" s="104">
        <v>0</v>
      </c>
      <c r="J58" s="104">
        <v>414</v>
      </c>
    </row>
    <row r="59" spans="1:12" x14ac:dyDescent="0.15">
      <c r="A59" s="112">
        <v>12</v>
      </c>
      <c r="B59" s="113"/>
      <c r="C59" s="114">
        <v>24</v>
      </c>
      <c r="D59" s="107" t="s">
        <v>389</v>
      </c>
      <c r="E59" s="107" t="s">
        <v>278</v>
      </c>
      <c r="F59" s="103">
        <v>0</v>
      </c>
      <c r="G59" s="103">
        <v>1</v>
      </c>
      <c r="H59" s="104">
        <v>4188</v>
      </c>
      <c r="I59" s="104">
        <v>0</v>
      </c>
      <c r="J59" s="104">
        <v>18885</v>
      </c>
    </row>
    <row r="60" spans="1:12" x14ac:dyDescent="0.15">
      <c r="A60" s="5">
        <v>12</v>
      </c>
      <c r="B60" s="6"/>
      <c r="C60" s="6">
        <v>26</v>
      </c>
      <c r="D60" s="107" t="s">
        <v>390</v>
      </c>
      <c r="E60" s="107" t="s">
        <v>214</v>
      </c>
      <c r="F60" s="103">
        <v>0</v>
      </c>
      <c r="G60" s="103">
        <v>1</v>
      </c>
      <c r="H60" s="104">
        <v>1829</v>
      </c>
      <c r="I60" s="104">
        <v>0</v>
      </c>
      <c r="J60" s="104">
        <v>32662</v>
      </c>
    </row>
    <row r="61" spans="1:12" x14ac:dyDescent="0.15">
      <c r="A61" s="112">
        <v>12</v>
      </c>
      <c r="B61" s="113"/>
      <c r="C61" s="114">
        <v>31</v>
      </c>
      <c r="D61" s="107" t="s">
        <v>391</v>
      </c>
      <c r="E61" s="107" t="s">
        <v>307</v>
      </c>
      <c r="F61" s="103">
        <v>3</v>
      </c>
      <c r="G61" s="103">
        <v>0</v>
      </c>
      <c r="H61" s="104">
        <v>228</v>
      </c>
      <c r="I61" s="104">
        <v>0</v>
      </c>
      <c r="J61" s="104">
        <v>3054</v>
      </c>
    </row>
    <row r="62" spans="1:12" x14ac:dyDescent="0.15">
      <c r="D62" s="101"/>
      <c r="E62" s="101"/>
      <c r="F62" s="101"/>
      <c r="G62" s="101"/>
      <c r="H62" s="101"/>
      <c r="I62" s="101"/>
      <c r="J62" s="101"/>
    </row>
    <row r="63" spans="1:12" ht="27" customHeight="1" x14ac:dyDescent="0.15">
      <c r="A63" s="328" t="s">
        <v>2</v>
      </c>
      <c r="B63" s="329"/>
      <c r="C63" s="329"/>
      <c r="D63" s="329"/>
      <c r="E63" s="329"/>
      <c r="F63" s="329"/>
      <c r="G63" s="329"/>
      <c r="H63" s="329"/>
      <c r="I63" s="329"/>
      <c r="J63" s="329"/>
    </row>
  </sheetData>
  <mergeCells count="1">
    <mergeCell ref="A63:J63"/>
  </mergeCells>
  <phoneticPr fontId="3"/>
  <dataValidations count="1">
    <dataValidation imeMode="off" allowBlank="1" showInputMessage="1" showErrorMessage="1" sqref="A1 D1 A3:A61 C3:C61" xr:uid="{00000000-0002-0000-0100-000000000000}"/>
  </dataValidations>
  <pageMargins left="0.78740157480314965" right="0.78740157480314965" top="0.39370078740157483" bottom="0.39370078740157483" header="0.19685039370078741" footer="0.19685039370078741"/>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G156"/>
  <sheetViews>
    <sheetView view="pageBreakPreview" zoomScale="60" zoomScaleNormal="85" workbookViewId="0">
      <selection activeCell="R63" sqref="R63"/>
    </sheetView>
  </sheetViews>
  <sheetFormatPr defaultRowHeight="13.5" x14ac:dyDescent="0.15"/>
  <cols>
    <col min="1" max="1" width="11.875" customWidth="1"/>
  </cols>
  <sheetData>
    <row r="1" spans="1:23" ht="13.5" customHeight="1" x14ac:dyDescent="0.15">
      <c r="A1" s="69" t="s">
        <v>397</v>
      </c>
    </row>
    <row r="2" spans="1:23" ht="13.5" customHeight="1" x14ac:dyDescent="0.15">
      <c r="M2" s="7" t="str">
        <f>"（"&amp;年の入力!$A$4&amp;年の入力!$B$4&amp;"年中）"</f>
        <v>（令和元年中）</v>
      </c>
      <c r="W2" s="144" t="s">
        <v>411</v>
      </c>
    </row>
    <row r="3" spans="1:23" ht="13.5" customHeight="1" x14ac:dyDescent="0.15">
      <c r="A3" s="8" t="s">
        <v>3</v>
      </c>
      <c r="B3" s="332" t="s">
        <v>4</v>
      </c>
      <c r="C3" s="333"/>
      <c r="D3" s="333"/>
      <c r="E3" s="333"/>
      <c r="F3" s="333"/>
      <c r="G3" s="333"/>
      <c r="H3" s="334"/>
      <c r="I3" s="332" t="s">
        <v>5</v>
      </c>
      <c r="J3" s="333"/>
      <c r="K3" s="333"/>
      <c r="L3" s="333"/>
      <c r="M3" s="334"/>
      <c r="O3" t="s">
        <v>7</v>
      </c>
      <c r="P3" t="s">
        <v>515</v>
      </c>
      <c r="Q3" t="s">
        <v>516</v>
      </c>
      <c r="R3" t="s">
        <v>517</v>
      </c>
      <c r="S3" t="s">
        <v>518</v>
      </c>
      <c r="T3" t="s">
        <v>519</v>
      </c>
      <c r="U3" t="s">
        <v>520</v>
      </c>
      <c r="W3" s="153"/>
    </row>
    <row r="4" spans="1:23" ht="13.5" customHeight="1" thickBot="1" x14ac:dyDescent="0.2">
      <c r="A4" s="9" t="s">
        <v>6</v>
      </c>
      <c r="B4" s="10" t="s">
        <v>7</v>
      </c>
      <c r="C4" s="11" t="s">
        <v>8</v>
      </c>
      <c r="D4" s="11" t="s">
        <v>9</v>
      </c>
      <c r="E4" s="11" t="s">
        <v>10</v>
      </c>
      <c r="F4" s="11" t="s">
        <v>11</v>
      </c>
      <c r="G4" s="11" t="s">
        <v>12</v>
      </c>
      <c r="H4" s="11" t="s">
        <v>13</v>
      </c>
      <c r="I4" s="10" t="s">
        <v>7</v>
      </c>
      <c r="J4" s="11" t="s">
        <v>14</v>
      </c>
      <c r="K4" s="11" t="s">
        <v>15</v>
      </c>
      <c r="L4" s="11" t="s">
        <v>16</v>
      </c>
      <c r="M4" s="11" t="s">
        <v>115</v>
      </c>
      <c r="O4" s="293">
        <v>37683</v>
      </c>
      <c r="P4" s="293">
        <v>21003</v>
      </c>
      <c r="Q4" s="293">
        <v>1391</v>
      </c>
      <c r="R4" s="293">
        <v>3585</v>
      </c>
      <c r="S4" s="294">
        <v>69</v>
      </c>
      <c r="T4" s="294">
        <v>1</v>
      </c>
      <c r="U4" s="293">
        <v>11634</v>
      </c>
      <c r="W4" s="166">
        <v>30653</v>
      </c>
    </row>
    <row r="5" spans="1:23" ht="13.5" customHeight="1" x14ac:dyDescent="0.15">
      <c r="A5" s="12" t="s">
        <v>17</v>
      </c>
      <c r="B5" s="13">
        <v>1892</v>
      </c>
      <c r="C5" s="97">
        <v>1128</v>
      </c>
      <c r="D5" s="97">
        <v>33</v>
      </c>
      <c r="E5" s="97">
        <v>272</v>
      </c>
      <c r="F5" s="97">
        <v>6</v>
      </c>
      <c r="G5" s="97">
        <v>0</v>
      </c>
      <c r="H5" s="97">
        <v>453</v>
      </c>
      <c r="I5" s="13">
        <v>1707</v>
      </c>
      <c r="J5" s="97">
        <v>585</v>
      </c>
      <c r="K5" s="97">
        <v>107</v>
      </c>
      <c r="L5" s="97">
        <v>447</v>
      </c>
      <c r="M5" s="97">
        <v>568</v>
      </c>
      <c r="O5" s="293">
        <v>1892</v>
      </c>
      <c r="P5" s="293">
        <v>1128</v>
      </c>
      <c r="Q5" s="294">
        <v>33</v>
      </c>
      <c r="R5" s="294">
        <v>272</v>
      </c>
      <c r="S5" s="294">
        <v>6</v>
      </c>
      <c r="T5" s="295"/>
      <c r="U5" s="294">
        <v>453</v>
      </c>
      <c r="W5" s="177">
        <v>1707</v>
      </c>
    </row>
    <row r="6" spans="1:23" ht="13.5" customHeight="1" x14ac:dyDescent="0.15">
      <c r="A6" s="15" t="s">
        <v>168</v>
      </c>
      <c r="B6" s="13">
        <v>606</v>
      </c>
      <c r="C6" s="97">
        <v>287</v>
      </c>
      <c r="D6" s="97">
        <v>51</v>
      </c>
      <c r="E6" s="97">
        <v>40</v>
      </c>
      <c r="F6" s="97">
        <v>4</v>
      </c>
      <c r="G6" s="97">
        <v>0</v>
      </c>
      <c r="H6" s="97">
        <v>224</v>
      </c>
      <c r="I6" s="13">
        <v>510</v>
      </c>
      <c r="J6" s="97">
        <v>171</v>
      </c>
      <c r="K6" s="97">
        <v>40</v>
      </c>
      <c r="L6" s="97">
        <v>146</v>
      </c>
      <c r="M6" s="97">
        <v>153</v>
      </c>
      <c r="O6" s="294">
        <v>606</v>
      </c>
      <c r="P6" s="294">
        <v>287</v>
      </c>
      <c r="Q6" s="294">
        <v>51</v>
      </c>
      <c r="R6" s="294">
        <v>40</v>
      </c>
      <c r="S6" s="294">
        <v>4</v>
      </c>
      <c r="T6" s="295"/>
      <c r="U6" s="294">
        <v>224</v>
      </c>
      <c r="W6" s="182">
        <v>510</v>
      </c>
    </row>
    <row r="7" spans="1:23" ht="13.5" customHeight="1" x14ac:dyDescent="0.15">
      <c r="A7" s="15" t="s">
        <v>169</v>
      </c>
      <c r="B7" s="13">
        <v>443</v>
      </c>
      <c r="C7" s="97">
        <v>214</v>
      </c>
      <c r="D7" s="97">
        <v>59</v>
      </c>
      <c r="E7" s="97">
        <v>46</v>
      </c>
      <c r="F7" s="97">
        <v>0</v>
      </c>
      <c r="G7" s="97">
        <v>0</v>
      </c>
      <c r="H7" s="97">
        <v>124</v>
      </c>
      <c r="I7" s="13">
        <v>426</v>
      </c>
      <c r="J7" s="97">
        <v>198</v>
      </c>
      <c r="K7" s="97">
        <v>34</v>
      </c>
      <c r="L7" s="97">
        <v>118</v>
      </c>
      <c r="M7" s="97">
        <v>76</v>
      </c>
      <c r="O7" s="294">
        <v>443</v>
      </c>
      <c r="P7" s="294">
        <v>214</v>
      </c>
      <c r="Q7" s="294">
        <v>59</v>
      </c>
      <c r="R7" s="294">
        <v>46</v>
      </c>
      <c r="S7" s="295"/>
      <c r="T7" s="295"/>
      <c r="U7" s="294">
        <v>124</v>
      </c>
      <c r="W7" s="182">
        <v>426</v>
      </c>
    </row>
    <row r="8" spans="1:23" ht="13.5" customHeight="1" x14ac:dyDescent="0.2">
      <c r="A8" s="15" t="s">
        <v>170</v>
      </c>
      <c r="B8" s="13">
        <v>654</v>
      </c>
      <c r="C8" s="97">
        <v>356</v>
      </c>
      <c r="D8" s="97">
        <v>31</v>
      </c>
      <c r="E8" s="97">
        <v>79</v>
      </c>
      <c r="F8" s="97">
        <v>0</v>
      </c>
      <c r="G8" s="97">
        <v>0</v>
      </c>
      <c r="H8" s="97">
        <v>188</v>
      </c>
      <c r="I8" s="13">
        <v>584</v>
      </c>
      <c r="J8" s="97">
        <v>181</v>
      </c>
      <c r="K8" s="97">
        <v>33</v>
      </c>
      <c r="L8" s="97">
        <v>140</v>
      </c>
      <c r="M8" s="97">
        <v>230</v>
      </c>
      <c r="O8" s="294">
        <v>654</v>
      </c>
      <c r="P8" s="294">
        <v>356</v>
      </c>
      <c r="Q8" s="294">
        <v>31</v>
      </c>
      <c r="R8" s="294">
        <v>79</v>
      </c>
      <c r="S8" s="296"/>
      <c r="T8" s="296"/>
      <c r="U8" s="294">
        <v>188</v>
      </c>
      <c r="W8" s="182">
        <v>584</v>
      </c>
    </row>
    <row r="9" spans="1:23" ht="13.5" customHeight="1" x14ac:dyDescent="0.15">
      <c r="A9" s="15" t="s">
        <v>171</v>
      </c>
      <c r="B9" s="13">
        <v>356</v>
      </c>
      <c r="C9" s="97">
        <v>198</v>
      </c>
      <c r="D9" s="97">
        <v>32</v>
      </c>
      <c r="E9" s="97">
        <v>31</v>
      </c>
      <c r="F9" s="97">
        <v>1</v>
      </c>
      <c r="G9" s="97">
        <v>0</v>
      </c>
      <c r="H9" s="97">
        <v>94</v>
      </c>
      <c r="I9" s="13">
        <v>401</v>
      </c>
      <c r="J9" s="97">
        <v>179</v>
      </c>
      <c r="K9" s="97">
        <v>26</v>
      </c>
      <c r="L9" s="97">
        <v>118</v>
      </c>
      <c r="M9" s="97">
        <v>78</v>
      </c>
      <c r="O9" s="294">
        <v>356</v>
      </c>
      <c r="P9" s="294">
        <v>198</v>
      </c>
      <c r="Q9" s="294">
        <v>32</v>
      </c>
      <c r="R9" s="294">
        <v>31</v>
      </c>
      <c r="S9" s="294">
        <v>1</v>
      </c>
      <c r="T9" s="295"/>
      <c r="U9" s="294">
        <v>94</v>
      </c>
      <c r="W9" s="182">
        <v>401</v>
      </c>
    </row>
    <row r="10" spans="1:23" ht="13.5" customHeight="1" x14ac:dyDescent="0.15">
      <c r="A10" s="15" t="s">
        <v>172</v>
      </c>
      <c r="B10" s="13">
        <v>332</v>
      </c>
      <c r="C10" s="97">
        <v>175</v>
      </c>
      <c r="D10" s="97">
        <v>22</v>
      </c>
      <c r="E10" s="97">
        <v>33</v>
      </c>
      <c r="F10" s="97">
        <v>0</v>
      </c>
      <c r="G10" s="97">
        <v>0</v>
      </c>
      <c r="H10" s="97">
        <v>102</v>
      </c>
      <c r="I10" s="13">
        <v>301</v>
      </c>
      <c r="J10" s="97">
        <v>95</v>
      </c>
      <c r="K10" s="97">
        <v>18</v>
      </c>
      <c r="L10" s="97">
        <v>96</v>
      </c>
      <c r="M10" s="97">
        <v>92</v>
      </c>
      <c r="O10" s="294">
        <v>332</v>
      </c>
      <c r="P10" s="294">
        <v>175</v>
      </c>
      <c r="Q10" s="294">
        <v>22</v>
      </c>
      <c r="R10" s="294">
        <v>33</v>
      </c>
      <c r="S10" s="295"/>
      <c r="T10" s="295"/>
      <c r="U10" s="294">
        <v>102</v>
      </c>
      <c r="W10" s="182">
        <v>301</v>
      </c>
    </row>
    <row r="11" spans="1:23" ht="13.5" customHeight="1" x14ac:dyDescent="0.2">
      <c r="A11" s="16" t="s">
        <v>173</v>
      </c>
      <c r="B11" s="17">
        <v>657</v>
      </c>
      <c r="C11" s="99">
        <v>337</v>
      </c>
      <c r="D11" s="99">
        <v>63</v>
      </c>
      <c r="E11" s="99">
        <v>75</v>
      </c>
      <c r="F11" s="99">
        <v>0</v>
      </c>
      <c r="G11" s="99">
        <v>0</v>
      </c>
      <c r="H11" s="99">
        <v>182</v>
      </c>
      <c r="I11" s="17">
        <v>553</v>
      </c>
      <c r="J11" s="99">
        <v>219</v>
      </c>
      <c r="K11" s="99">
        <v>28</v>
      </c>
      <c r="L11" s="99">
        <v>141</v>
      </c>
      <c r="M11" s="99">
        <v>165</v>
      </c>
      <c r="O11" s="294">
        <v>657</v>
      </c>
      <c r="P11" s="294">
        <v>337</v>
      </c>
      <c r="Q11" s="294">
        <v>63</v>
      </c>
      <c r="R11" s="294">
        <v>75</v>
      </c>
      <c r="S11" s="296"/>
      <c r="T11" s="296"/>
      <c r="U11" s="294">
        <v>182</v>
      </c>
      <c r="W11" s="182">
        <v>553</v>
      </c>
    </row>
    <row r="12" spans="1:23" ht="13.5" customHeight="1" x14ac:dyDescent="0.15">
      <c r="A12" s="15" t="s">
        <v>174</v>
      </c>
      <c r="B12" s="13">
        <v>1249</v>
      </c>
      <c r="C12" s="97">
        <v>576</v>
      </c>
      <c r="D12" s="97">
        <v>66</v>
      </c>
      <c r="E12" s="97">
        <v>135</v>
      </c>
      <c r="F12" s="97">
        <v>1</v>
      </c>
      <c r="G12" s="97">
        <v>1</v>
      </c>
      <c r="H12" s="97">
        <v>470</v>
      </c>
      <c r="I12" s="13">
        <v>994</v>
      </c>
      <c r="J12" s="97">
        <v>377</v>
      </c>
      <c r="K12" s="97">
        <v>56</v>
      </c>
      <c r="L12" s="97">
        <v>249</v>
      </c>
      <c r="M12" s="97">
        <v>312</v>
      </c>
      <c r="O12" s="293">
        <v>1249</v>
      </c>
      <c r="P12" s="294">
        <v>576</v>
      </c>
      <c r="Q12" s="294">
        <v>66</v>
      </c>
      <c r="R12" s="294">
        <v>135</v>
      </c>
      <c r="S12" s="294">
        <v>1</v>
      </c>
      <c r="T12" s="294">
        <v>1</v>
      </c>
      <c r="U12" s="294">
        <v>470</v>
      </c>
      <c r="W12" s="182">
        <v>994</v>
      </c>
    </row>
    <row r="13" spans="1:23" ht="13.5" customHeight="1" x14ac:dyDescent="0.15">
      <c r="A13" s="15" t="s">
        <v>175</v>
      </c>
      <c r="B13" s="13">
        <v>760</v>
      </c>
      <c r="C13" s="97">
        <v>330</v>
      </c>
      <c r="D13" s="97">
        <v>56</v>
      </c>
      <c r="E13" s="97">
        <v>85</v>
      </c>
      <c r="F13" s="97">
        <v>0</v>
      </c>
      <c r="G13" s="97">
        <v>0</v>
      </c>
      <c r="H13" s="97">
        <v>289</v>
      </c>
      <c r="I13" s="13">
        <v>549</v>
      </c>
      <c r="J13" s="97">
        <v>208</v>
      </c>
      <c r="K13" s="97">
        <v>32</v>
      </c>
      <c r="L13" s="97">
        <v>159</v>
      </c>
      <c r="M13" s="97">
        <v>150</v>
      </c>
      <c r="O13" s="294">
        <v>760</v>
      </c>
      <c r="P13" s="294">
        <v>330</v>
      </c>
      <c r="Q13" s="294">
        <v>56</v>
      </c>
      <c r="R13" s="294">
        <v>85</v>
      </c>
      <c r="S13" s="295"/>
      <c r="T13" s="295"/>
      <c r="U13" s="294">
        <v>289</v>
      </c>
      <c r="W13" s="182">
        <v>549</v>
      </c>
    </row>
    <row r="14" spans="1:23" ht="13.5" customHeight="1" x14ac:dyDescent="0.2">
      <c r="A14" s="15" t="s">
        <v>176</v>
      </c>
      <c r="B14" s="13">
        <v>805</v>
      </c>
      <c r="C14" s="97">
        <v>380</v>
      </c>
      <c r="D14" s="97">
        <v>27</v>
      </c>
      <c r="E14" s="97">
        <v>89</v>
      </c>
      <c r="F14" s="97">
        <v>0</v>
      </c>
      <c r="G14" s="97">
        <v>0</v>
      </c>
      <c r="H14" s="97">
        <v>309</v>
      </c>
      <c r="I14" s="13">
        <v>678</v>
      </c>
      <c r="J14" s="97">
        <v>217</v>
      </c>
      <c r="K14" s="97">
        <v>44</v>
      </c>
      <c r="L14" s="97">
        <v>179</v>
      </c>
      <c r="M14" s="97">
        <v>238</v>
      </c>
      <c r="O14" s="294">
        <v>805</v>
      </c>
      <c r="P14" s="294">
        <v>380</v>
      </c>
      <c r="Q14" s="294">
        <v>27</v>
      </c>
      <c r="R14" s="294">
        <v>89</v>
      </c>
      <c r="S14" s="296"/>
      <c r="T14" s="296"/>
      <c r="U14" s="294">
        <v>309</v>
      </c>
      <c r="W14" s="182">
        <v>678</v>
      </c>
    </row>
    <row r="15" spans="1:23" ht="13.5" customHeight="1" x14ac:dyDescent="0.15">
      <c r="A15" s="15" t="s">
        <v>177</v>
      </c>
      <c r="B15" s="13">
        <v>1867</v>
      </c>
      <c r="C15" s="97">
        <v>1068</v>
      </c>
      <c r="D15" s="97">
        <v>20</v>
      </c>
      <c r="E15" s="97">
        <v>162</v>
      </c>
      <c r="F15" s="97">
        <v>0</v>
      </c>
      <c r="G15" s="97">
        <v>0</v>
      </c>
      <c r="H15" s="97">
        <v>617</v>
      </c>
      <c r="I15" s="13">
        <v>1757</v>
      </c>
      <c r="J15" s="97">
        <v>362</v>
      </c>
      <c r="K15" s="97">
        <v>106</v>
      </c>
      <c r="L15" s="97">
        <v>508</v>
      </c>
      <c r="M15" s="97">
        <v>781</v>
      </c>
      <c r="O15" s="293">
        <v>1867</v>
      </c>
      <c r="P15" s="293">
        <v>1068</v>
      </c>
      <c r="Q15" s="294">
        <v>20</v>
      </c>
      <c r="R15" s="294">
        <v>162</v>
      </c>
      <c r="S15" s="295"/>
      <c r="T15" s="295"/>
      <c r="U15" s="294">
        <v>617</v>
      </c>
      <c r="W15" s="165">
        <v>1757</v>
      </c>
    </row>
    <row r="16" spans="1:23" ht="13.5" customHeight="1" x14ac:dyDescent="0.15">
      <c r="A16" s="15" t="s">
        <v>178</v>
      </c>
      <c r="B16" s="13">
        <v>1863</v>
      </c>
      <c r="C16" s="97">
        <v>955</v>
      </c>
      <c r="D16" s="97">
        <v>77</v>
      </c>
      <c r="E16" s="97">
        <v>142</v>
      </c>
      <c r="F16" s="97">
        <v>2</v>
      </c>
      <c r="G16" s="97">
        <v>0</v>
      </c>
      <c r="H16" s="97">
        <v>687</v>
      </c>
      <c r="I16" s="13">
        <v>1431</v>
      </c>
      <c r="J16" s="97">
        <v>355</v>
      </c>
      <c r="K16" s="97">
        <v>77</v>
      </c>
      <c r="L16" s="97">
        <v>325</v>
      </c>
      <c r="M16" s="97">
        <v>674</v>
      </c>
      <c r="O16" s="293">
        <v>1863</v>
      </c>
      <c r="P16" s="294">
        <v>955</v>
      </c>
      <c r="Q16" s="294">
        <v>77</v>
      </c>
      <c r="R16" s="294">
        <v>142</v>
      </c>
      <c r="S16" s="294">
        <v>2</v>
      </c>
      <c r="T16" s="295"/>
      <c r="U16" s="294">
        <v>687</v>
      </c>
      <c r="W16" s="165">
        <v>1431</v>
      </c>
    </row>
    <row r="17" spans="1:23" ht="13.5" customHeight="1" x14ac:dyDescent="0.2">
      <c r="A17" s="15" t="s">
        <v>179</v>
      </c>
      <c r="B17" s="13">
        <v>4120</v>
      </c>
      <c r="C17" s="97">
        <v>2920</v>
      </c>
      <c r="D17" s="97">
        <v>5</v>
      </c>
      <c r="E17" s="97">
        <v>206</v>
      </c>
      <c r="F17" s="97">
        <v>1</v>
      </c>
      <c r="G17" s="97">
        <v>0</v>
      </c>
      <c r="H17" s="97">
        <v>988</v>
      </c>
      <c r="I17" s="13">
        <v>3304</v>
      </c>
      <c r="J17" s="97">
        <v>111</v>
      </c>
      <c r="K17" s="97">
        <v>101</v>
      </c>
      <c r="L17" s="97">
        <v>589</v>
      </c>
      <c r="M17" s="97">
        <v>2503</v>
      </c>
      <c r="O17" s="293">
        <v>4120</v>
      </c>
      <c r="P17" s="293">
        <v>2920</v>
      </c>
      <c r="Q17" s="294">
        <v>5</v>
      </c>
      <c r="R17" s="294">
        <v>206</v>
      </c>
      <c r="S17" s="294">
        <v>1</v>
      </c>
      <c r="T17" s="296"/>
      <c r="U17" s="294">
        <v>988</v>
      </c>
      <c r="W17" s="165">
        <v>3304</v>
      </c>
    </row>
    <row r="18" spans="1:23" ht="13.5" customHeight="1" x14ac:dyDescent="0.15">
      <c r="A18" s="16" t="s">
        <v>180</v>
      </c>
      <c r="B18" s="17">
        <v>1920</v>
      </c>
      <c r="C18" s="99">
        <v>1187</v>
      </c>
      <c r="D18" s="99">
        <v>15</v>
      </c>
      <c r="E18" s="99">
        <v>167</v>
      </c>
      <c r="F18" s="99">
        <v>2</v>
      </c>
      <c r="G18" s="99">
        <v>0</v>
      </c>
      <c r="H18" s="99">
        <v>549</v>
      </c>
      <c r="I18" s="17">
        <v>1517</v>
      </c>
      <c r="J18" s="99">
        <v>167</v>
      </c>
      <c r="K18" s="99">
        <v>67</v>
      </c>
      <c r="L18" s="99">
        <v>342</v>
      </c>
      <c r="M18" s="99">
        <v>941</v>
      </c>
      <c r="O18" s="293">
        <v>1920</v>
      </c>
      <c r="P18" s="293">
        <v>1187</v>
      </c>
      <c r="Q18" s="294">
        <v>15</v>
      </c>
      <c r="R18" s="294">
        <v>167</v>
      </c>
      <c r="S18" s="294">
        <v>2</v>
      </c>
      <c r="T18" s="295"/>
      <c r="U18" s="294">
        <v>549</v>
      </c>
      <c r="W18" s="165">
        <v>1517</v>
      </c>
    </row>
    <row r="19" spans="1:23" ht="13.5" customHeight="1" x14ac:dyDescent="0.15">
      <c r="A19" s="15" t="s">
        <v>181</v>
      </c>
      <c r="B19" s="13">
        <v>528</v>
      </c>
      <c r="C19" s="97">
        <v>354</v>
      </c>
      <c r="D19" s="97">
        <v>29</v>
      </c>
      <c r="E19" s="97">
        <v>66</v>
      </c>
      <c r="F19" s="97">
        <v>3</v>
      </c>
      <c r="G19" s="97">
        <v>0</v>
      </c>
      <c r="H19" s="97">
        <v>76</v>
      </c>
      <c r="I19" s="13">
        <v>618</v>
      </c>
      <c r="J19" s="97">
        <v>166</v>
      </c>
      <c r="K19" s="97">
        <v>42</v>
      </c>
      <c r="L19" s="97">
        <v>189</v>
      </c>
      <c r="M19" s="97">
        <v>221</v>
      </c>
      <c r="O19" s="294">
        <v>528</v>
      </c>
      <c r="P19" s="294">
        <v>354</v>
      </c>
      <c r="Q19" s="294">
        <v>29</v>
      </c>
      <c r="R19" s="294">
        <v>66</v>
      </c>
      <c r="S19" s="294">
        <v>3</v>
      </c>
      <c r="T19" s="295"/>
      <c r="U19" s="294">
        <v>76</v>
      </c>
      <c r="W19" s="182">
        <v>618</v>
      </c>
    </row>
    <row r="20" spans="1:23" ht="13.5" customHeight="1" x14ac:dyDescent="0.2">
      <c r="A20" s="15" t="s">
        <v>182</v>
      </c>
      <c r="B20" s="13">
        <v>190</v>
      </c>
      <c r="C20" s="97">
        <v>126</v>
      </c>
      <c r="D20" s="97">
        <v>3</v>
      </c>
      <c r="E20" s="97">
        <v>23</v>
      </c>
      <c r="F20" s="97">
        <v>0</v>
      </c>
      <c r="G20" s="97">
        <v>0</v>
      </c>
      <c r="H20" s="97">
        <v>38</v>
      </c>
      <c r="I20" s="13">
        <v>205</v>
      </c>
      <c r="J20" s="97">
        <v>50</v>
      </c>
      <c r="K20" s="97">
        <v>12</v>
      </c>
      <c r="L20" s="97">
        <v>59</v>
      </c>
      <c r="M20" s="97">
        <v>84</v>
      </c>
      <c r="O20" s="294">
        <v>190</v>
      </c>
      <c r="P20" s="294">
        <v>126</v>
      </c>
      <c r="Q20" s="294">
        <v>3</v>
      </c>
      <c r="R20" s="294">
        <v>23</v>
      </c>
      <c r="S20" s="296"/>
      <c r="T20" s="296"/>
      <c r="U20" s="294">
        <v>38</v>
      </c>
      <c r="W20" s="182">
        <v>205</v>
      </c>
    </row>
    <row r="21" spans="1:23" ht="13.5" customHeight="1" x14ac:dyDescent="0.15">
      <c r="A21" s="15" t="s">
        <v>183</v>
      </c>
      <c r="B21" s="13">
        <v>223</v>
      </c>
      <c r="C21" s="97">
        <v>132</v>
      </c>
      <c r="D21" s="97">
        <v>10</v>
      </c>
      <c r="E21" s="97">
        <v>27</v>
      </c>
      <c r="F21" s="97">
        <v>2</v>
      </c>
      <c r="G21" s="97">
        <v>0</v>
      </c>
      <c r="H21" s="97">
        <v>52</v>
      </c>
      <c r="I21" s="13">
        <v>208</v>
      </c>
      <c r="J21" s="97">
        <v>40</v>
      </c>
      <c r="K21" s="97">
        <v>17</v>
      </c>
      <c r="L21" s="97">
        <v>59</v>
      </c>
      <c r="M21" s="97">
        <v>92</v>
      </c>
      <c r="O21" s="294">
        <v>223</v>
      </c>
      <c r="P21" s="294">
        <v>132</v>
      </c>
      <c r="Q21" s="294">
        <v>10</v>
      </c>
      <c r="R21" s="294">
        <v>27</v>
      </c>
      <c r="S21" s="294">
        <v>2</v>
      </c>
      <c r="T21" s="295"/>
      <c r="U21" s="294">
        <v>52</v>
      </c>
      <c r="W21" s="182">
        <v>208</v>
      </c>
    </row>
    <row r="22" spans="1:23" ht="13.5" customHeight="1" x14ac:dyDescent="0.15">
      <c r="A22" s="16" t="s">
        <v>184</v>
      </c>
      <c r="B22" s="17">
        <v>170</v>
      </c>
      <c r="C22" s="99">
        <v>103</v>
      </c>
      <c r="D22" s="99">
        <v>4</v>
      </c>
      <c r="E22" s="99">
        <v>34</v>
      </c>
      <c r="F22" s="99">
        <v>0</v>
      </c>
      <c r="G22" s="99">
        <v>0</v>
      </c>
      <c r="H22" s="99">
        <v>29</v>
      </c>
      <c r="I22" s="17">
        <v>153</v>
      </c>
      <c r="J22" s="99">
        <v>34</v>
      </c>
      <c r="K22" s="99">
        <v>9</v>
      </c>
      <c r="L22" s="99">
        <v>42</v>
      </c>
      <c r="M22" s="99">
        <v>68</v>
      </c>
      <c r="O22" s="294">
        <v>170</v>
      </c>
      <c r="P22" s="294">
        <v>103</v>
      </c>
      <c r="Q22" s="294">
        <v>4</v>
      </c>
      <c r="R22" s="294">
        <v>34</v>
      </c>
      <c r="S22" s="295"/>
      <c r="T22" s="295"/>
      <c r="U22" s="294">
        <v>29</v>
      </c>
      <c r="W22" s="182">
        <v>153</v>
      </c>
    </row>
    <row r="23" spans="1:23" ht="13.5" customHeight="1" x14ac:dyDescent="0.2">
      <c r="A23" s="15" t="s">
        <v>185</v>
      </c>
      <c r="B23" s="13">
        <v>359</v>
      </c>
      <c r="C23" s="97">
        <v>144</v>
      </c>
      <c r="D23" s="97">
        <v>23</v>
      </c>
      <c r="E23" s="97">
        <v>44</v>
      </c>
      <c r="F23" s="97">
        <v>0</v>
      </c>
      <c r="G23" s="97">
        <v>0</v>
      </c>
      <c r="H23" s="97">
        <v>148</v>
      </c>
      <c r="I23" s="13">
        <v>226</v>
      </c>
      <c r="J23" s="97">
        <v>71</v>
      </c>
      <c r="K23" s="97">
        <v>7</v>
      </c>
      <c r="L23" s="97">
        <v>67</v>
      </c>
      <c r="M23" s="97">
        <v>81</v>
      </c>
      <c r="O23" s="294">
        <v>359</v>
      </c>
      <c r="P23" s="294">
        <v>144</v>
      </c>
      <c r="Q23" s="294">
        <v>23</v>
      </c>
      <c r="R23" s="294">
        <v>44</v>
      </c>
      <c r="S23" s="296"/>
      <c r="T23" s="296"/>
      <c r="U23" s="294">
        <v>148</v>
      </c>
      <c r="W23" s="182">
        <v>226</v>
      </c>
    </row>
    <row r="24" spans="1:23" ht="13.5" customHeight="1" x14ac:dyDescent="0.15">
      <c r="A24" s="15" t="s">
        <v>186</v>
      </c>
      <c r="B24" s="13">
        <v>905</v>
      </c>
      <c r="C24" s="97">
        <v>402</v>
      </c>
      <c r="D24" s="97">
        <v>45</v>
      </c>
      <c r="E24" s="97">
        <v>71</v>
      </c>
      <c r="F24" s="97">
        <v>0</v>
      </c>
      <c r="G24" s="97">
        <v>0</v>
      </c>
      <c r="H24" s="97">
        <v>387</v>
      </c>
      <c r="I24" s="13">
        <v>625</v>
      </c>
      <c r="J24" s="97">
        <v>235</v>
      </c>
      <c r="K24" s="97">
        <v>38</v>
      </c>
      <c r="L24" s="97">
        <v>201</v>
      </c>
      <c r="M24" s="97">
        <v>151</v>
      </c>
      <c r="O24" s="294">
        <v>905</v>
      </c>
      <c r="P24" s="294">
        <v>402</v>
      </c>
      <c r="Q24" s="294">
        <v>45</v>
      </c>
      <c r="R24" s="294">
        <v>71</v>
      </c>
      <c r="S24" s="295"/>
      <c r="T24" s="295"/>
      <c r="U24" s="294">
        <v>387</v>
      </c>
      <c r="W24" s="182">
        <v>625</v>
      </c>
    </row>
    <row r="25" spans="1:23" ht="13.5" customHeight="1" x14ac:dyDescent="0.15">
      <c r="A25" s="15" t="s">
        <v>187</v>
      </c>
      <c r="B25" s="13">
        <v>624</v>
      </c>
      <c r="C25" s="97">
        <v>318</v>
      </c>
      <c r="D25" s="97">
        <v>24</v>
      </c>
      <c r="E25" s="97">
        <v>60</v>
      </c>
      <c r="F25" s="97">
        <v>0</v>
      </c>
      <c r="G25" s="97">
        <v>0</v>
      </c>
      <c r="H25" s="97">
        <v>222</v>
      </c>
      <c r="I25" s="13">
        <v>496</v>
      </c>
      <c r="J25" s="97">
        <v>143</v>
      </c>
      <c r="K25" s="97">
        <v>24</v>
      </c>
      <c r="L25" s="97">
        <v>111</v>
      </c>
      <c r="M25" s="97">
        <v>218</v>
      </c>
      <c r="O25" s="294">
        <v>624</v>
      </c>
      <c r="P25" s="294">
        <v>318</v>
      </c>
      <c r="Q25" s="294">
        <v>24</v>
      </c>
      <c r="R25" s="294">
        <v>60</v>
      </c>
      <c r="S25" s="295"/>
      <c r="T25" s="295"/>
      <c r="U25" s="294">
        <v>222</v>
      </c>
      <c r="W25" s="182">
        <v>496</v>
      </c>
    </row>
    <row r="26" spans="1:23" ht="13.5" customHeight="1" x14ac:dyDescent="0.2">
      <c r="A26" s="15" t="s">
        <v>188</v>
      </c>
      <c r="B26" s="13">
        <v>1010</v>
      </c>
      <c r="C26" s="97">
        <v>530</v>
      </c>
      <c r="D26" s="97">
        <v>26</v>
      </c>
      <c r="E26" s="97">
        <v>135</v>
      </c>
      <c r="F26" s="97">
        <v>1</v>
      </c>
      <c r="G26" s="97">
        <v>0</v>
      </c>
      <c r="H26" s="97">
        <v>318</v>
      </c>
      <c r="I26" s="13">
        <v>733</v>
      </c>
      <c r="J26" s="97">
        <v>174</v>
      </c>
      <c r="K26" s="97">
        <v>41</v>
      </c>
      <c r="L26" s="97">
        <v>198</v>
      </c>
      <c r="M26" s="97">
        <v>320</v>
      </c>
      <c r="O26" s="293">
        <v>1010</v>
      </c>
      <c r="P26" s="294">
        <v>530</v>
      </c>
      <c r="Q26" s="294">
        <v>26</v>
      </c>
      <c r="R26" s="294">
        <v>135</v>
      </c>
      <c r="S26" s="294">
        <v>1</v>
      </c>
      <c r="T26" s="296"/>
      <c r="U26" s="294">
        <v>318</v>
      </c>
      <c r="W26" s="182">
        <v>733</v>
      </c>
    </row>
    <row r="27" spans="1:23" ht="13.5" customHeight="1" x14ac:dyDescent="0.15">
      <c r="A27" s="15" t="s">
        <v>189</v>
      </c>
      <c r="B27" s="13">
        <v>2009</v>
      </c>
      <c r="C27" s="97">
        <v>1102</v>
      </c>
      <c r="D27" s="97">
        <v>40</v>
      </c>
      <c r="E27" s="97">
        <v>220</v>
      </c>
      <c r="F27" s="97">
        <v>1</v>
      </c>
      <c r="G27" s="97">
        <v>0</v>
      </c>
      <c r="H27" s="97">
        <v>646</v>
      </c>
      <c r="I27" s="13">
        <v>1453</v>
      </c>
      <c r="J27" s="97">
        <v>240</v>
      </c>
      <c r="K27" s="97">
        <v>77</v>
      </c>
      <c r="L27" s="97">
        <v>419</v>
      </c>
      <c r="M27" s="97">
        <v>717</v>
      </c>
      <c r="O27" s="293">
        <v>2009</v>
      </c>
      <c r="P27" s="293">
        <v>1102</v>
      </c>
      <c r="Q27" s="294">
        <v>40</v>
      </c>
      <c r="R27" s="294">
        <v>220</v>
      </c>
      <c r="S27" s="294">
        <v>1</v>
      </c>
      <c r="T27" s="295"/>
      <c r="U27" s="294">
        <v>646</v>
      </c>
      <c r="W27" s="165">
        <v>1453</v>
      </c>
    </row>
    <row r="28" spans="1:23" ht="13.5" customHeight="1" x14ac:dyDescent="0.15">
      <c r="A28" s="16" t="s">
        <v>190</v>
      </c>
      <c r="B28" s="17">
        <v>660</v>
      </c>
      <c r="C28" s="99">
        <v>335</v>
      </c>
      <c r="D28" s="99">
        <v>22</v>
      </c>
      <c r="E28" s="99">
        <v>69</v>
      </c>
      <c r="F28" s="99">
        <v>3</v>
      </c>
      <c r="G28" s="99">
        <v>0</v>
      </c>
      <c r="H28" s="99">
        <v>231</v>
      </c>
      <c r="I28" s="17">
        <v>463</v>
      </c>
      <c r="J28" s="99">
        <v>108</v>
      </c>
      <c r="K28" s="99">
        <v>29</v>
      </c>
      <c r="L28" s="99">
        <v>147</v>
      </c>
      <c r="M28" s="99">
        <v>179</v>
      </c>
      <c r="O28" s="294">
        <v>660</v>
      </c>
      <c r="P28" s="294">
        <v>335</v>
      </c>
      <c r="Q28" s="294">
        <v>22</v>
      </c>
      <c r="R28" s="294">
        <v>69</v>
      </c>
      <c r="S28" s="294">
        <v>3</v>
      </c>
      <c r="T28" s="295"/>
      <c r="U28" s="294">
        <v>231</v>
      </c>
      <c r="W28" s="182">
        <v>463</v>
      </c>
    </row>
    <row r="29" spans="1:23" ht="13.5" customHeight="1" x14ac:dyDescent="0.15">
      <c r="A29" s="15" t="s">
        <v>191</v>
      </c>
      <c r="B29" s="13">
        <v>383</v>
      </c>
      <c r="C29" s="97">
        <v>216</v>
      </c>
      <c r="D29" s="97">
        <v>6</v>
      </c>
      <c r="E29" s="97">
        <v>46</v>
      </c>
      <c r="F29" s="97">
        <v>1</v>
      </c>
      <c r="G29" s="97">
        <v>0</v>
      </c>
      <c r="H29" s="97">
        <v>114</v>
      </c>
      <c r="I29" s="13">
        <v>318</v>
      </c>
      <c r="J29" s="97">
        <v>78</v>
      </c>
      <c r="K29" s="97">
        <v>15</v>
      </c>
      <c r="L29" s="97">
        <v>85</v>
      </c>
      <c r="M29" s="97">
        <v>140</v>
      </c>
      <c r="O29" s="294">
        <v>383</v>
      </c>
      <c r="P29" s="294">
        <v>216</v>
      </c>
      <c r="Q29" s="294">
        <v>6</v>
      </c>
      <c r="R29" s="294">
        <v>46</v>
      </c>
      <c r="S29" s="294">
        <v>1</v>
      </c>
      <c r="T29" s="295"/>
      <c r="U29" s="294">
        <v>114</v>
      </c>
      <c r="W29" s="182">
        <v>318</v>
      </c>
    </row>
    <row r="30" spans="1:23" ht="13.5" customHeight="1" x14ac:dyDescent="0.2">
      <c r="A30" s="15" t="s">
        <v>192</v>
      </c>
      <c r="B30" s="13">
        <v>501</v>
      </c>
      <c r="C30" s="97">
        <v>318</v>
      </c>
      <c r="D30" s="97">
        <v>9</v>
      </c>
      <c r="E30" s="97">
        <v>55</v>
      </c>
      <c r="F30" s="97">
        <v>2</v>
      </c>
      <c r="G30" s="97">
        <v>0</v>
      </c>
      <c r="H30" s="97">
        <v>117</v>
      </c>
      <c r="I30" s="13">
        <v>432</v>
      </c>
      <c r="J30" s="97">
        <v>88</v>
      </c>
      <c r="K30" s="97">
        <v>18</v>
      </c>
      <c r="L30" s="97">
        <v>111</v>
      </c>
      <c r="M30" s="97">
        <v>215</v>
      </c>
      <c r="O30" s="294">
        <v>501</v>
      </c>
      <c r="P30" s="294">
        <v>318</v>
      </c>
      <c r="Q30" s="294">
        <v>9</v>
      </c>
      <c r="R30" s="294">
        <v>55</v>
      </c>
      <c r="S30" s="294">
        <v>2</v>
      </c>
      <c r="T30" s="296"/>
      <c r="U30" s="294">
        <v>117</v>
      </c>
      <c r="W30" s="182">
        <v>432</v>
      </c>
    </row>
    <row r="31" spans="1:23" ht="13.5" customHeight="1" x14ac:dyDescent="0.15">
      <c r="A31" s="15" t="s">
        <v>193</v>
      </c>
      <c r="B31" s="13">
        <v>2007</v>
      </c>
      <c r="C31" s="97">
        <v>1406</v>
      </c>
      <c r="D31" s="97">
        <v>7</v>
      </c>
      <c r="E31" s="97">
        <v>183</v>
      </c>
      <c r="F31" s="97">
        <v>3</v>
      </c>
      <c r="G31" s="97">
        <v>0</v>
      </c>
      <c r="H31" s="97">
        <v>408</v>
      </c>
      <c r="I31" s="13">
        <v>1888</v>
      </c>
      <c r="J31" s="97">
        <v>235</v>
      </c>
      <c r="K31" s="97">
        <v>111</v>
      </c>
      <c r="L31" s="97">
        <v>485</v>
      </c>
      <c r="M31" s="97">
        <v>1057</v>
      </c>
      <c r="O31" s="293">
        <v>2007</v>
      </c>
      <c r="P31" s="293">
        <v>1406</v>
      </c>
      <c r="Q31" s="294">
        <v>7</v>
      </c>
      <c r="R31" s="294">
        <v>183</v>
      </c>
      <c r="S31" s="294">
        <v>3</v>
      </c>
      <c r="T31" s="295"/>
      <c r="U31" s="294">
        <v>408</v>
      </c>
      <c r="W31" s="165">
        <v>1888</v>
      </c>
    </row>
    <row r="32" spans="1:23" ht="13.5" customHeight="1" x14ac:dyDescent="0.15">
      <c r="A32" s="15" t="s">
        <v>194</v>
      </c>
      <c r="B32" s="13">
        <v>1507</v>
      </c>
      <c r="C32" s="97">
        <v>827</v>
      </c>
      <c r="D32" s="97">
        <v>58</v>
      </c>
      <c r="E32" s="97">
        <v>148</v>
      </c>
      <c r="F32" s="97">
        <v>1</v>
      </c>
      <c r="G32" s="97">
        <v>0</v>
      </c>
      <c r="H32" s="97">
        <v>473</v>
      </c>
      <c r="I32" s="13">
        <v>1100</v>
      </c>
      <c r="J32" s="97">
        <v>193</v>
      </c>
      <c r="K32" s="97">
        <v>65</v>
      </c>
      <c r="L32" s="97">
        <v>267</v>
      </c>
      <c r="M32" s="97">
        <v>575</v>
      </c>
      <c r="O32" s="293">
        <v>1507</v>
      </c>
      <c r="P32" s="294">
        <v>827</v>
      </c>
      <c r="Q32" s="294">
        <v>58</v>
      </c>
      <c r="R32" s="294">
        <v>148</v>
      </c>
      <c r="S32" s="294">
        <v>1</v>
      </c>
      <c r="T32" s="295"/>
      <c r="U32" s="294">
        <v>473</v>
      </c>
      <c r="W32" s="165">
        <v>1100</v>
      </c>
    </row>
    <row r="33" spans="1:23" ht="13.5" customHeight="1" x14ac:dyDescent="0.2">
      <c r="A33" s="15" t="s">
        <v>195</v>
      </c>
      <c r="B33" s="13">
        <v>385</v>
      </c>
      <c r="C33" s="97">
        <v>190</v>
      </c>
      <c r="D33" s="97">
        <v>7</v>
      </c>
      <c r="E33" s="97">
        <v>39</v>
      </c>
      <c r="F33" s="97">
        <v>0</v>
      </c>
      <c r="G33" s="97">
        <v>0</v>
      </c>
      <c r="H33" s="97">
        <v>149</v>
      </c>
      <c r="I33" s="13">
        <v>279</v>
      </c>
      <c r="J33" s="97">
        <v>68</v>
      </c>
      <c r="K33" s="97">
        <v>21</v>
      </c>
      <c r="L33" s="97">
        <v>90</v>
      </c>
      <c r="M33" s="97">
        <v>100</v>
      </c>
      <c r="O33" s="294">
        <v>385</v>
      </c>
      <c r="P33" s="294">
        <v>190</v>
      </c>
      <c r="Q33" s="294">
        <v>7</v>
      </c>
      <c r="R33" s="294">
        <v>39</v>
      </c>
      <c r="S33" s="296"/>
      <c r="T33" s="296"/>
      <c r="U33" s="294">
        <v>149</v>
      </c>
      <c r="W33" s="182">
        <v>279</v>
      </c>
    </row>
    <row r="34" spans="1:23" ht="13.5" customHeight="1" x14ac:dyDescent="0.15">
      <c r="A34" s="16" t="s">
        <v>196</v>
      </c>
      <c r="B34" s="17">
        <v>346</v>
      </c>
      <c r="C34" s="99">
        <v>176</v>
      </c>
      <c r="D34" s="99">
        <v>12</v>
      </c>
      <c r="E34" s="99">
        <v>21</v>
      </c>
      <c r="F34" s="99">
        <v>2</v>
      </c>
      <c r="G34" s="99">
        <v>0</v>
      </c>
      <c r="H34" s="99">
        <v>135</v>
      </c>
      <c r="I34" s="17">
        <v>245</v>
      </c>
      <c r="J34" s="99">
        <v>71</v>
      </c>
      <c r="K34" s="99">
        <v>13</v>
      </c>
      <c r="L34" s="99">
        <v>45</v>
      </c>
      <c r="M34" s="99">
        <v>116</v>
      </c>
      <c r="O34" s="294">
        <v>346</v>
      </c>
      <c r="P34" s="294">
        <v>176</v>
      </c>
      <c r="Q34" s="294">
        <v>12</v>
      </c>
      <c r="R34" s="294">
        <v>21</v>
      </c>
      <c r="S34" s="294">
        <v>2</v>
      </c>
      <c r="T34" s="295"/>
      <c r="U34" s="294">
        <v>135</v>
      </c>
      <c r="W34" s="182">
        <v>245</v>
      </c>
    </row>
    <row r="35" spans="1:23" ht="13.5" customHeight="1" x14ac:dyDescent="0.15">
      <c r="A35" s="15" t="s">
        <v>197</v>
      </c>
      <c r="B35" s="13">
        <v>219</v>
      </c>
      <c r="C35" s="97">
        <v>115</v>
      </c>
      <c r="D35" s="97">
        <v>6</v>
      </c>
      <c r="E35" s="97">
        <v>19</v>
      </c>
      <c r="F35" s="97">
        <v>2</v>
      </c>
      <c r="G35" s="97">
        <v>0</v>
      </c>
      <c r="H35" s="97">
        <v>77</v>
      </c>
      <c r="I35" s="13">
        <v>174</v>
      </c>
      <c r="J35" s="97">
        <v>50</v>
      </c>
      <c r="K35" s="97">
        <v>13</v>
      </c>
      <c r="L35" s="97">
        <v>47</v>
      </c>
      <c r="M35" s="97">
        <v>64</v>
      </c>
      <c r="O35" s="294">
        <v>219</v>
      </c>
      <c r="P35" s="294">
        <v>115</v>
      </c>
      <c r="Q35" s="294">
        <v>6</v>
      </c>
      <c r="R35" s="294">
        <v>19</v>
      </c>
      <c r="S35" s="294">
        <v>2</v>
      </c>
      <c r="T35" s="295"/>
      <c r="U35" s="294">
        <v>77</v>
      </c>
      <c r="W35" s="182">
        <v>174</v>
      </c>
    </row>
    <row r="36" spans="1:23" ht="13.5" customHeight="1" x14ac:dyDescent="0.2">
      <c r="A36" s="15" t="s">
        <v>198</v>
      </c>
      <c r="B36" s="13">
        <v>267</v>
      </c>
      <c r="C36" s="97">
        <v>124</v>
      </c>
      <c r="D36" s="97">
        <v>34</v>
      </c>
      <c r="E36" s="97">
        <v>13</v>
      </c>
      <c r="F36" s="97">
        <v>0</v>
      </c>
      <c r="G36" s="97">
        <v>0</v>
      </c>
      <c r="H36" s="97">
        <v>96</v>
      </c>
      <c r="I36" s="13">
        <v>214</v>
      </c>
      <c r="J36" s="97">
        <v>90</v>
      </c>
      <c r="K36" s="97">
        <v>12</v>
      </c>
      <c r="L36" s="97">
        <v>44</v>
      </c>
      <c r="M36" s="97">
        <v>68</v>
      </c>
      <c r="O36" s="294">
        <v>267</v>
      </c>
      <c r="P36" s="294">
        <v>124</v>
      </c>
      <c r="Q36" s="294">
        <v>34</v>
      </c>
      <c r="R36" s="294">
        <v>13</v>
      </c>
      <c r="S36" s="296"/>
      <c r="T36" s="296"/>
      <c r="U36" s="294">
        <v>96</v>
      </c>
      <c r="W36" s="182">
        <v>214</v>
      </c>
    </row>
    <row r="37" spans="1:23" ht="13.5" customHeight="1" x14ac:dyDescent="0.15">
      <c r="A37" s="15" t="s">
        <v>199</v>
      </c>
      <c r="B37" s="13">
        <v>662</v>
      </c>
      <c r="C37" s="97">
        <v>343</v>
      </c>
      <c r="D37" s="97">
        <v>61</v>
      </c>
      <c r="E37" s="97">
        <v>56</v>
      </c>
      <c r="F37" s="97">
        <v>0</v>
      </c>
      <c r="G37" s="97">
        <v>0</v>
      </c>
      <c r="H37" s="97">
        <v>202</v>
      </c>
      <c r="I37" s="13">
        <v>550</v>
      </c>
      <c r="J37" s="97">
        <v>192</v>
      </c>
      <c r="K37" s="97">
        <v>29</v>
      </c>
      <c r="L37" s="97">
        <v>149</v>
      </c>
      <c r="M37" s="97">
        <v>180</v>
      </c>
      <c r="O37" s="294">
        <v>662</v>
      </c>
      <c r="P37" s="294">
        <v>343</v>
      </c>
      <c r="Q37" s="294">
        <v>61</v>
      </c>
      <c r="R37" s="294">
        <v>56</v>
      </c>
      <c r="S37" s="295"/>
      <c r="T37" s="295"/>
      <c r="U37" s="294">
        <v>202</v>
      </c>
      <c r="W37" s="182">
        <v>550</v>
      </c>
    </row>
    <row r="38" spans="1:23" ht="13.5" customHeight="1" x14ac:dyDescent="0.15">
      <c r="A38" s="15" t="s">
        <v>200</v>
      </c>
      <c r="B38" s="13">
        <v>841</v>
      </c>
      <c r="C38" s="97">
        <v>432</v>
      </c>
      <c r="D38" s="97">
        <v>63</v>
      </c>
      <c r="E38" s="97">
        <v>77</v>
      </c>
      <c r="F38" s="97">
        <v>5</v>
      </c>
      <c r="G38" s="97">
        <v>0</v>
      </c>
      <c r="H38" s="97">
        <v>264</v>
      </c>
      <c r="I38" s="13">
        <v>661</v>
      </c>
      <c r="J38" s="97">
        <v>157</v>
      </c>
      <c r="K38" s="97">
        <v>38</v>
      </c>
      <c r="L38" s="97">
        <v>183</v>
      </c>
      <c r="M38" s="97">
        <v>283</v>
      </c>
      <c r="O38" s="294">
        <v>841</v>
      </c>
      <c r="P38" s="294">
        <v>432</v>
      </c>
      <c r="Q38" s="294">
        <v>63</v>
      </c>
      <c r="R38" s="294">
        <v>77</v>
      </c>
      <c r="S38" s="294">
        <v>5</v>
      </c>
      <c r="T38" s="295"/>
      <c r="U38" s="294">
        <v>264</v>
      </c>
      <c r="W38" s="182">
        <v>661</v>
      </c>
    </row>
    <row r="39" spans="1:23" ht="13.5" customHeight="1" x14ac:dyDescent="0.2">
      <c r="A39" s="16" t="s">
        <v>201</v>
      </c>
      <c r="B39" s="17">
        <v>513</v>
      </c>
      <c r="C39" s="99">
        <v>231</v>
      </c>
      <c r="D39" s="99">
        <v>32</v>
      </c>
      <c r="E39" s="99">
        <v>35</v>
      </c>
      <c r="F39" s="99">
        <v>2</v>
      </c>
      <c r="G39" s="99">
        <v>0</v>
      </c>
      <c r="H39" s="99">
        <v>213</v>
      </c>
      <c r="I39" s="17">
        <v>400</v>
      </c>
      <c r="J39" s="99">
        <v>131</v>
      </c>
      <c r="K39" s="99">
        <v>17</v>
      </c>
      <c r="L39" s="99">
        <v>115</v>
      </c>
      <c r="M39" s="99">
        <v>137</v>
      </c>
      <c r="O39" s="294">
        <v>513</v>
      </c>
      <c r="P39" s="294">
        <v>231</v>
      </c>
      <c r="Q39" s="294">
        <v>32</v>
      </c>
      <c r="R39" s="294">
        <v>35</v>
      </c>
      <c r="S39" s="294">
        <v>2</v>
      </c>
      <c r="T39" s="296"/>
      <c r="U39" s="294">
        <v>213</v>
      </c>
      <c r="W39" s="182">
        <v>400</v>
      </c>
    </row>
    <row r="40" spans="1:23" ht="13.5" customHeight="1" x14ac:dyDescent="0.15">
      <c r="A40" s="15" t="s">
        <v>202</v>
      </c>
      <c r="B40" s="13">
        <v>277</v>
      </c>
      <c r="C40" s="97">
        <v>126</v>
      </c>
      <c r="D40" s="97">
        <v>11</v>
      </c>
      <c r="E40" s="97">
        <v>31</v>
      </c>
      <c r="F40" s="97">
        <v>0</v>
      </c>
      <c r="G40" s="97">
        <v>0</v>
      </c>
      <c r="H40" s="97">
        <v>109</v>
      </c>
      <c r="I40" s="13">
        <v>192</v>
      </c>
      <c r="J40" s="97">
        <v>63</v>
      </c>
      <c r="K40" s="97">
        <v>13</v>
      </c>
      <c r="L40" s="97">
        <v>58</v>
      </c>
      <c r="M40" s="97">
        <v>58</v>
      </c>
      <c r="O40" s="294">
        <v>277</v>
      </c>
      <c r="P40" s="294">
        <v>126</v>
      </c>
      <c r="Q40" s="294">
        <v>11</v>
      </c>
      <c r="R40" s="294">
        <v>31</v>
      </c>
      <c r="S40" s="295"/>
      <c r="T40" s="295"/>
      <c r="U40" s="294">
        <v>109</v>
      </c>
      <c r="W40" s="182">
        <v>192</v>
      </c>
    </row>
    <row r="41" spans="1:23" ht="13.5" customHeight="1" x14ac:dyDescent="0.15">
      <c r="A41" s="15" t="s">
        <v>203</v>
      </c>
      <c r="B41" s="13">
        <v>331</v>
      </c>
      <c r="C41" s="97">
        <v>155</v>
      </c>
      <c r="D41" s="97">
        <v>13</v>
      </c>
      <c r="E41" s="97">
        <v>32</v>
      </c>
      <c r="F41" s="97">
        <v>2</v>
      </c>
      <c r="G41" s="97">
        <v>0</v>
      </c>
      <c r="H41" s="97">
        <v>129</v>
      </c>
      <c r="I41" s="13">
        <v>267</v>
      </c>
      <c r="J41" s="97">
        <v>99</v>
      </c>
      <c r="K41" s="97">
        <v>13</v>
      </c>
      <c r="L41" s="97">
        <v>76</v>
      </c>
      <c r="M41" s="97">
        <v>79</v>
      </c>
      <c r="O41" s="294">
        <v>331</v>
      </c>
      <c r="P41" s="294">
        <v>155</v>
      </c>
      <c r="Q41" s="294">
        <v>13</v>
      </c>
      <c r="R41" s="294">
        <v>32</v>
      </c>
      <c r="S41" s="294">
        <v>2</v>
      </c>
      <c r="T41" s="295"/>
      <c r="U41" s="294">
        <v>129</v>
      </c>
      <c r="W41" s="182">
        <v>267</v>
      </c>
    </row>
    <row r="42" spans="1:23" ht="13.5" customHeight="1" x14ac:dyDescent="0.2">
      <c r="A42" s="15" t="s">
        <v>204</v>
      </c>
      <c r="B42" s="13">
        <v>395</v>
      </c>
      <c r="C42" s="97">
        <v>233</v>
      </c>
      <c r="D42" s="97">
        <v>14</v>
      </c>
      <c r="E42" s="97">
        <v>29</v>
      </c>
      <c r="F42" s="97">
        <v>1</v>
      </c>
      <c r="G42" s="97">
        <v>0</v>
      </c>
      <c r="H42" s="97">
        <v>118</v>
      </c>
      <c r="I42" s="13">
        <v>386</v>
      </c>
      <c r="J42" s="97">
        <v>116</v>
      </c>
      <c r="K42" s="97">
        <v>17</v>
      </c>
      <c r="L42" s="97">
        <v>108</v>
      </c>
      <c r="M42" s="97">
        <v>145</v>
      </c>
      <c r="O42" s="294">
        <v>395</v>
      </c>
      <c r="P42" s="294">
        <v>233</v>
      </c>
      <c r="Q42" s="294">
        <v>14</v>
      </c>
      <c r="R42" s="294">
        <v>29</v>
      </c>
      <c r="S42" s="294">
        <v>1</v>
      </c>
      <c r="T42" s="296"/>
      <c r="U42" s="294">
        <v>118</v>
      </c>
      <c r="W42" s="182">
        <v>386</v>
      </c>
    </row>
    <row r="43" spans="1:23" ht="13.5" customHeight="1" x14ac:dyDescent="0.15">
      <c r="A43" s="16" t="s">
        <v>205</v>
      </c>
      <c r="B43" s="17">
        <v>256</v>
      </c>
      <c r="C43" s="99">
        <v>156</v>
      </c>
      <c r="D43" s="99">
        <v>8</v>
      </c>
      <c r="E43" s="99">
        <v>24</v>
      </c>
      <c r="F43" s="99">
        <v>1</v>
      </c>
      <c r="G43" s="99">
        <v>0</v>
      </c>
      <c r="H43" s="99">
        <v>67</v>
      </c>
      <c r="I43" s="17">
        <v>294</v>
      </c>
      <c r="J43" s="99">
        <v>112</v>
      </c>
      <c r="K43" s="99">
        <v>14</v>
      </c>
      <c r="L43" s="99">
        <v>78</v>
      </c>
      <c r="M43" s="99">
        <v>90</v>
      </c>
      <c r="O43" s="294">
        <v>256</v>
      </c>
      <c r="P43" s="294">
        <v>156</v>
      </c>
      <c r="Q43" s="294">
        <v>8</v>
      </c>
      <c r="R43" s="294">
        <v>24</v>
      </c>
      <c r="S43" s="294">
        <v>1</v>
      </c>
      <c r="T43" s="295"/>
      <c r="U43" s="294">
        <v>67</v>
      </c>
      <c r="W43" s="182">
        <v>294</v>
      </c>
    </row>
    <row r="44" spans="1:23" ht="13.5" customHeight="1" x14ac:dyDescent="0.15">
      <c r="A44" s="15" t="s">
        <v>206</v>
      </c>
      <c r="B44" s="13">
        <v>1348</v>
      </c>
      <c r="C44" s="97">
        <v>741</v>
      </c>
      <c r="D44" s="97">
        <v>47</v>
      </c>
      <c r="E44" s="97">
        <v>120</v>
      </c>
      <c r="F44" s="97">
        <v>4</v>
      </c>
      <c r="G44" s="97">
        <v>0</v>
      </c>
      <c r="H44" s="97">
        <v>436</v>
      </c>
      <c r="I44" s="13">
        <v>988</v>
      </c>
      <c r="J44" s="97">
        <v>189</v>
      </c>
      <c r="K44" s="97">
        <v>51</v>
      </c>
      <c r="L44" s="97">
        <v>264</v>
      </c>
      <c r="M44" s="97">
        <v>484</v>
      </c>
      <c r="O44" s="293">
        <v>1348</v>
      </c>
      <c r="P44" s="294">
        <v>741</v>
      </c>
      <c r="Q44" s="294">
        <v>47</v>
      </c>
      <c r="R44" s="294">
        <v>120</v>
      </c>
      <c r="S44" s="294">
        <v>4</v>
      </c>
      <c r="T44" s="295"/>
      <c r="U44" s="294">
        <v>436</v>
      </c>
      <c r="W44" s="182">
        <v>988</v>
      </c>
    </row>
    <row r="45" spans="1:23" ht="13.5" customHeight="1" x14ac:dyDescent="0.2">
      <c r="A45" s="15" t="s">
        <v>207</v>
      </c>
      <c r="B45" s="13">
        <v>305</v>
      </c>
      <c r="C45" s="97">
        <v>135</v>
      </c>
      <c r="D45" s="97">
        <v>23</v>
      </c>
      <c r="E45" s="97">
        <v>27</v>
      </c>
      <c r="F45" s="97">
        <v>0</v>
      </c>
      <c r="G45" s="97">
        <v>0</v>
      </c>
      <c r="H45" s="97">
        <v>120</v>
      </c>
      <c r="I45" s="13">
        <v>220</v>
      </c>
      <c r="J45" s="97">
        <v>64</v>
      </c>
      <c r="K45" s="97">
        <v>22</v>
      </c>
      <c r="L45" s="97">
        <v>78</v>
      </c>
      <c r="M45" s="97">
        <v>56</v>
      </c>
      <c r="O45" s="294">
        <v>305</v>
      </c>
      <c r="P45" s="294">
        <v>135</v>
      </c>
      <c r="Q45" s="294">
        <v>23</v>
      </c>
      <c r="R45" s="294">
        <v>27</v>
      </c>
      <c r="S45" s="296"/>
      <c r="T45" s="296"/>
      <c r="U45" s="294">
        <v>120</v>
      </c>
      <c r="W45" s="182">
        <v>220</v>
      </c>
    </row>
    <row r="46" spans="1:23" ht="13.5" customHeight="1" x14ac:dyDescent="0.15">
      <c r="A46" s="15" t="s">
        <v>208</v>
      </c>
      <c r="B46" s="13">
        <v>425</v>
      </c>
      <c r="C46" s="97">
        <v>206</v>
      </c>
      <c r="D46" s="97">
        <v>29</v>
      </c>
      <c r="E46" s="97">
        <v>36</v>
      </c>
      <c r="F46" s="97">
        <v>3</v>
      </c>
      <c r="G46" s="97">
        <v>0</v>
      </c>
      <c r="H46" s="97">
        <v>151</v>
      </c>
      <c r="I46" s="13">
        <v>360</v>
      </c>
      <c r="J46" s="97">
        <v>126</v>
      </c>
      <c r="K46" s="97">
        <v>14</v>
      </c>
      <c r="L46" s="97">
        <v>93</v>
      </c>
      <c r="M46" s="97">
        <v>127</v>
      </c>
      <c r="O46" s="294">
        <v>425</v>
      </c>
      <c r="P46" s="294">
        <v>206</v>
      </c>
      <c r="Q46" s="294">
        <v>29</v>
      </c>
      <c r="R46" s="294">
        <v>36</v>
      </c>
      <c r="S46" s="294">
        <v>3</v>
      </c>
      <c r="T46" s="295"/>
      <c r="U46" s="294">
        <v>151</v>
      </c>
      <c r="W46" s="182">
        <v>360</v>
      </c>
    </row>
    <row r="47" spans="1:23" ht="13.5" customHeight="1" x14ac:dyDescent="0.15">
      <c r="A47" s="15" t="s">
        <v>209</v>
      </c>
      <c r="B47" s="13">
        <v>631</v>
      </c>
      <c r="C47" s="97">
        <v>300</v>
      </c>
      <c r="D47" s="97">
        <v>43</v>
      </c>
      <c r="E47" s="97">
        <v>62</v>
      </c>
      <c r="F47" s="97">
        <v>4</v>
      </c>
      <c r="G47" s="97">
        <v>0</v>
      </c>
      <c r="H47" s="97">
        <v>222</v>
      </c>
      <c r="I47" s="13">
        <v>469</v>
      </c>
      <c r="J47" s="97">
        <v>144</v>
      </c>
      <c r="K47" s="97">
        <v>10</v>
      </c>
      <c r="L47" s="97">
        <v>122</v>
      </c>
      <c r="M47" s="97">
        <v>193</v>
      </c>
      <c r="O47" s="294">
        <v>631</v>
      </c>
      <c r="P47" s="294">
        <v>300</v>
      </c>
      <c r="Q47" s="294">
        <v>43</v>
      </c>
      <c r="R47" s="294">
        <v>62</v>
      </c>
      <c r="S47" s="294">
        <v>4</v>
      </c>
      <c r="T47" s="295"/>
      <c r="U47" s="294">
        <v>222</v>
      </c>
      <c r="W47" s="182">
        <v>469</v>
      </c>
    </row>
    <row r="48" spans="1:23" ht="13.5" customHeight="1" x14ac:dyDescent="0.2">
      <c r="A48" s="15" t="s">
        <v>210</v>
      </c>
      <c r="B48" s="13">
        <v>427</v>
      </c>
      <c r="C48" s="97">
        <v>207</v>
      </c>
      <c r="D48" s="97">
        <v>45</v>
      </c>
      <c r="E48" s="97">
        <v>48</v>
      </c>
      <c r="F48" s="97">
        <v>4</v>
      </c>
      <c r="G48" s="97">
        <v>0</v>
      </c>
      <c r="H48" s="97">
        <v>123</v>
      </c>
      <c r="I48" s="13">
        <v>300</v>
      </c>
      <c r="J48" s="97">
        <v>108</v>
      </c>
      <c r="K48" s="97">
        <v>12</v>
      </c>
      <c r="L48" s="97">
        <v>72</v>
      </c>
      <c r="M48" s="97">
        <v>108</v>
      </c>
      <c r="O48" s="294">
        <v>427</v>
      </c>
      <c r="P48" s="294">
        <v>207</v>
      </c>
      <c r="Q48" s="294">
        <v>45</v>
      </c>
      <c r="R48" s="294">
        <v>48</v>
      </c>
      <c r="S48" s="294">
        <v>4</v>
      </c>
      <c r="T48" s="296"/>
      <c r="U48" s="294">
        <v>123</v>
      </c>
      <c r="W48" s="182">
        <v>300</v>
      </c>
    </row>
    <row r="49" spans="1:31" ht="13.5" customHeight="1" x14ac:dyDescent="0.15">
      <c r="A49" s="15" t="s">
        <v>211</v>
      </c>
      <c r="B49" s="13">
        <v>384</v>
      </c>
      <c r="C49" s="97">
        <v>194</v>
      </c>
      <c r="D49" s="97">
        <v>22</v>
      </c>
      <c r="E49" s="97">
        <v>37</v>
      </c>
      <c r="F49" s="97">
        <v>0</v>
      </c>
      <c r="G49" s="97">
        <v>0</v>
      </c>
      <c r="H49" s="97">
        <v>131</v>
      </c>
      <c r="I49" s="13">
        <v>310</v>
      </c>
      <c r="J49" s="97">
        <v>116</v>
      </c>
      <c r="K49" s="97">
        <v>15</v>
      </c>
      <c r="L49" s="97">
        <v>80</v>
      </c>
      <c r="M49" s="97">
        <v>99</v>
      </c>
      <c r="O49" s="294">
        <v>384</v>
      </c>
      <c r="P49" s="294">
        <v>194</v>
      </c>
      <c r="Q49" s="294">
        <v>22</v>
      </c>
      <c r="R49" s="294">
        <v>37</v>
      </c>
      <c r="S49" s="295"/>
      <c r="T49" s="295"/>
      <c r="U49" s="294">
        <v>131</v>
      </c>
      <c r="W49" s="182">
        <v>310</v>
      </c>
    </row>
    <row r="50" spans="1:31" ht="13.5" customHeight="1" x14ac:dyDescent="0.15">
      <c r="A50" s="15" t="s">
        <v>212</v>
      </c>
      <c r="B50" s="13">
        <v>645</v>
      </c>
      <c r="C50" s="97">
        <v>309</v>
      </c>
      <c r="D50" s="97">
        <v>31</v>
      </c>
      <c r="E50" s="97">
        <v>78</v>
      </c>
      <c r="F50" s="97">
        <v>4</v>
      </c>
      <c r="G50" s="97">
        <v>0</v>
      </c>
      <c r="H50" s="97">
        <v>223</v>
      </c>
      <c r="I50" s="13">
        <v>465</v>
      </c>
      <c r="J50" s="97">
        <v>198</v>
      </c>
      <c r="K50" s="97">
        <v>21</v>
      </c>
      <c r="L50" s="97">
        <v>94</v>
      </c>
      <c r="M50" s="97">
        <v>152</v>
      </c>
      <c r="O50" s="294">
        <v>645</v>
      </c>
      <c r="P50" s="294">
        <v>309</v>
      </c>
      <c r="Q50" s="294">
        <v>31</v>
      </c>
      <c r="R50" s="294">
        <v>78</v>
      </c>
      <c r="S50" s="294">
        <v>4</v>
      </c>
      <c r="T50" s="295"/>
      <c r="U50" s="294">
        <v>223</v>
      </c>
      <c r="W50" s="182">
        <v>465</v>
      </c>
    </row>
    <row r="51" spans="1:31" ht="13.5" customHeight="1" thickBot="1" x14ac:dyDescent="0.2">
      <c r="A51" s="15" t="s">
        <v>213</v>
      </c>
      <c r="B51" s="13">
        <v>426</v>
      </c>
      <c r="C51" s="97">
        <v>206</v>
      </c>
      <c r="D51" s="97">
        <v>27</v>
      </c>
      <c r="E51" s="97">
        <v>58</v>
      </c>
      <c r="F51" s="97">
        <v>1</v>
      </c>
      <c r="G51" s="97">
        <v>0</v>
      </c>
      <c r="H51" s="97">
        <v>134</v>
      </c>
      <c r="I51" s="13">
        <v>249</v>
      </c>
      <c r="J51" s="97">
        <v>30</v>
      </c>
      <c r="K51" s="97">
        <v>12</v>
      </c>
      <c r="L51" s="97">
        <v>60</v>
      </c>
      <c r="M51" s="97">
        <v>147</v>
      </c>
      <c r="O51" s="294">
        <v>426</v>
      </c>
      <c r="P51" s="294">
        <v>206</v>
      </c>
      <c r="Q51" s="294">
        <v>27</v>
      </c>
      <c r="R51" s="294">
        <v>58</v>
      </c>
      <c r="S51" s="294">
        <v>1</v>
      </c>
      <c r="T51" s="295"/>
      <c r="U51" s="294">
        <v>134</v>
      </c>
      <c r="W51" s="198">
        <v>249</v>
      </c>
      <c r="Y51" s="205" t="s">
        <v>407</v>
      </c>
      <c r="Z51" s="205" t="s">
        <v>408</v>
      </c>
      <c r="AA51" s="205" t="s">
        <v>419</v>
      </c>
      <c r="AB51" s="205" t="s">
        <v>425</v>
      </c>
      <c r="AC51" s="204" t="s">
        <v>409</v>
      </c>
      <c r="AD51" s="205" t="s">
        <v>410</v>
      </c>
      <c r="AE51" s="205" t="s">
        <v>411</v>
      </c>
    </row>
    <row r="52" spans="1:31" ht="13.5" customHeight="1" thickBot="1" x14ac:dyDescent="0.2">
      <c r="A52" s="19" t="s">
        <v>18</v>
      </c>
      <c r="B52" s="20">
        <v>37683</v>
      </c>
      <c r="C52" s="93">
        <v>21003</v>
      </c>
      <c r="D52" s="93">
        <v>1391</v>
      </c>
      <c r="E52" s="93">
        <v>3585</v>
      </c>
      <c r="F52" s="93">
        <v>69</v>
      </c>
      <c r="G52" s="93">
        <v>1</v>
      </c>
      <c r="H52" s="93">
        <v>11634</v>
      </c>
      <c r="I52" s="20">
        <v>30653</v>
      </c>
      <c r="J52" s="93">
        <v>7404</v>
      </c>
      <c r="K52" s="93">
        <v>1631</v>
      </c>
      <c r="L52" s="93">
        <v>7853</v>
      </c>
      <c r="M52" s="93">
        <v>13765</v>
      </c>
      <c r="O52" s="324">
        <f>SUM(O5:O51)</f>
        <v>37683</v>
      </c>
      <c r="P52" s="324">
        <f t="shared" ref="P52:U52" si="0">SUM(P5:P51)</f>
        <v>21003</v>
      </c>
      <c r="Q52" s="324">
        <f t="shared" si="0"/>
        <v>1391</v>
      </c>
      <c r="R52" s="324">
        <f t="shared" si="0"/>
        <v>3585</v>
      </c>
      <c r="S52" s="324">
        <f t="shared" si="0"/>
        <v>69</v>
      </c>
      <c r="T52" s="324">
        <f t="shared" si="0"/>
        <v>1</v>
      </c>
      <c r="U52" s="324">
        <f t="shared" si="0"/>
        <v>11634</v>
      </c>
      <c r="V52" s="297"/>
      <c r="W52" s="324">
        <f t="shared" ref="W52" si="1">SUM(W5:W51)</f>
        <v>30653</v>
      </c>
      <c r="Y52" s="209">
        <v>6177</v>
      </c>
      <c r="Z52" s="214">
        <v>49</v>
      </c>
      <c r="AA52" s="214">
        <v>700</v>
      </c>
      <c r="AB52" s="214">
        <v>6</v>
      </c>
      <c r="AC52" s="214">
        <v>0</v>
      </c>
      <c r="AD52" s="209">
        <v>2096</v>
      </c>
      <c r="AE52" s="209">
        <v>7532</v>
      </c>
    </row>
    <row r="53" spans="1:31" ht="13.5" customHeight="1" x14ac:dyDescent="0.25">
      <c r="A53" s="15" t="s">
        <v>129</v>
      </c>
      <c r="B53" s="13">
        <v>407</v>
      </c>
      <c r="C53" s="97">
        <v>285</v>
      </c>
      <c r="D53" s="97">
        <v>1</v>
      </c>
      <c r="E53" s="97">
        <v>53</v>
      </c>
      <c r="F53" s="97">
        <v>0</v>
      </c>
      <c r="G53" s="97">
        <v>0</v>
      </c>
      <c r="H53" s="97">
        <v>68</v>
      </c>
      <c r="I53" s="13">
        <v>332</v>
      </c>
      <c r="J53" s="97">
        <v>26</v>
      </c>
      <c r="K53" s="97">
        <v>18</v>
      </c>
      <c r="L53" s="97">
        <v>101</v>
      </c>
      <c r="M53" s="97">
        <v>187</v>
      </c>
      <c r="Y53" s="210">
        <v>285</v>
      </c>
      <c r="Z53" s="215">
        <v>1</v>
      </c>
      <c r="AA53" s="215">
        <v>53</v>
      </c>
      <c r="AB53" s="219"/>
      <c r="AC53" s="219"/>
      <c r="AD53" s="215">
        <v>68</v>
      </c>
      <c r="AE53" s="215">
        <v>332</v>
      </c>
    </row>
    <row r="54" spans="1:31" ht="13.5" customHeight="1" x14ac:dyDescent="0.25">
      <c r="A54" s="15" t="s">
        <v>130</v>
      </c>
      <c r="B54" s="13">
        <v>249</v>
      </c>
      <c r="C54" s="97">
        <v>154</v>
      </c>
      <c r="D54" s="97">
        <v>0</v>
      </c>
      <c r="E54" s="97">
        <v>31</v>
      </c>
      <c r="F54" s="97">
        <v>0</v>
      </c>
      <c r="G54" s="97">
        <v>0</v>
      </c>
      <c r="H54" s="97">
        <v>64</v>
      </c>
      <c r="I54" s="13">
        <v>178</v>
      </c>
      <c r="J54" s="97">
        <v>10</v>
      </c>
      <c r="K54" s="97">
        <v>9</v>
      </c>
      <c r="L54" s="97">
        <v>30</v>
      </c>
      <c r="M54" s="97">
        <v>129</v>
      </c>
      <c r="Y54" s="211">
        <v>154</v>
      </c>
      <c r="Z54" s="216"/>
      <c r="AA54" s="217">
        <v>31</v>
      </c>
      <c r="AB54" s="216"/>
      <c r="AC54" s="216"/>
      <c r="AD54" s="217">
        <v>64</v>
      </c>
      <c r="AE54" s="217">
        <v>178</v>
      </c>
    </row>
    <row r="55" spans="1:31" ht="13.5" customHeight="1" x14ac:dyDescent="0.25">
      <c r="A55" s="15" t="s">
        <v>131</v>
      </c>
      <c r="B55" s="13">
        <v>252</v>
      </c>
      <c r="C55" s="97">
        <v>167</v>
      </c>
      <c r="D55" s="97">
        <v>0</v>
      </c>
      <c r="E55" s="97">
        <v>15</v>
      </c>
      <c r="F55" s="97">
        <v>0</v>
      </c>
      <c r="G55" s="97">
        <v>0</v>
      </c>
      <c r="H55" s="97">
        <v>70</v>
      </c>
      <c r="I55" s="13">
        <v>254</v>
      </c>
      <c r="J55" s="97">
        <v>38</v>
      </c>
      <c r="K55" s="97">
        <v>11</v>
      </c>
      <c r="L55" s="97">
        <v>70</v>
      </c>
      <c r="M55" s="97">
        <v>135</v>
      </c>
      <c r="Y55" s="211">
        <v>167</v>
      </c>
      <c r="Z55" s="216"/>
      <c r="AA55" s="217">
        <v>15</v>
      </c>
      <c r="AB55" s="216"/>
      <c r="AC55" s="216"/>
      <c r="AD55" s="217">
        <v>70</v>
      </c>
      <c r="AE55" s="217">
        <v>254</v>
      </c>
    </row>
    <row r="56" spans="1:31" ht="13.5" customHeight="1" x14ac:dyDescent="0.25">
      <c r="A56" s="15" t="s">
        <v>132</v>
      </c>
      <c r="B56" s="13">
        <v>258</v>
      </c>
      <c r="C56" s="97">
        <v>154</v>
      </c>
      <c r="D56" s="97">
        <v>4</v>
      </c>
      <c r="E56" s="97">
        <v>24</v>
      </c>
      <c r="F56" s="97">
        <v>0</v>
      </c>
      <c r="G56" s="97">
        <v>0</v>
      </c>
      <c r="H56" s="97">
        <v>76</v>
      </c>
      <c r="I56" s="13">
        <v>219</v>
      </c>
      <c r="J56" s="97">
        <v>35</v>
      </c>
      <c r="K56" s="97">
        <v>8</v>
      </c>
      <c r="L56" s="97">
        <v>44</v>
      </c>
      <c r="M56" s="97">
        <v>132</v>
      </c>
      <c r="Y56" s="211">
        <v>154</v>
      </c>
      <c r="Z56" s="217">
        <v>4</v>
      </c>
      <c r="AA56" s="217">
        <v>24</v>
      </c>
      <c r="AB56" s="216"/>
      <c r="AC56" s="216"/>
      <c r="AD56" s="217">
        <v>76</v>
      </c>
      <c r="AE56" s="217">
        <v>219</v>
      </c>
    </row>
    <row r="57" spans="1:31" ht="13.5" customHeight="1" x14ac:dyDescent="0.25">
      <c r="A57" s="15" t="s">
        <v>146</v>
      </c>
      <c r="B57" s="13">
        <v>3052</v>
      </c>
      <c r="C57" s="97">
        <v>2231</v>
      </c>
      <c r="D57" s="97">
        <v>0</v>
      </c>
      <c r="E57" s="97">
        <v>138</v>
      </c>
      <c r="F57" s="97">
        <v>1</v>
      </c>
      <c r="G57" s="97">
        <v>0</v>
      </c>
      <c r="H57" s="97">
        <v>682</v>
      </c>
      <c r="I57" s="13">
        <v>2484</v>
      </c>
      <c r="J57" s="97">
        <v>46</v>
      </c>
      <c r="K57" s="97">
        <v>68</v>
      </c>
      <c r="L57" s="97">
        <v>455</v>
      </c>
      <c r="M57" s="97">
        <v>1915</v>
      </c>
      <c r="Y57" s="212">
        <v>2231</v>
      </c>
      <c r="Z57" s="216"/>
      <c r="AA57" s="217">
        <v>138</v>
      </c>
      <c r="AB57" s="217">
        <v>1</v>
      </c>
      <c r="AC57" s="216"/>
      <c r="AD57" s="217">
        <v>682</v>
      </c>
      <c r="AE57" s="221">
        <v>2484</v>
      </c>
    </row>
    <row r="58" spans="1:31" ht="13.5" customHeight="1" x14ac:dyDescent="0.25">
      <c r="A58" s="15" t="s">
        <v>133</v>
      </c>
      <c r="B58" s="13">
        <v>685</v>
      </c>
      <c r="C58" s="97">
        <v>428</v>
      </c>
      <c r="D58" s="97">
        <v>1</v>
      </c>
      <c r="E58" s="97">
        <v>55</v>
      </c>
      <c r="F58" s="97">
        <v>1</v>
      </c>
      <c r="G58" s="97">
        <v>0</v>
      </c>
      <c r="H58" s="97">
        <v>200</v>
      </c>
      <c r="I58" s="13">
        <v>527</v>
      </c>
      <c r="J58" s="97">
        <v>49</v>
      </c>
      <c r="K58" s="97">
        <v>18</v>
      </c>
      <c r="L58" s="97">
        <v>128</v>
      </c>
      <c r="M58" s="97">
        <v>332</v>
      </c>
      <c r="Y58" s="211">
        <v>428</v>
      </c>
      <c r="Z58" s="217">
        <v>1</v>
      </c>
      <c r="AA58" s="217">
        <v>55</v>
      </c>
      <c r="AB58" s="217">
        <v>1</v>
      </c>
      <c r="AC58" s="216"/>
      <c r="AD58" s="217">
        <v>200</v>
      </c>
      <c r="AE58" s="217">
        <v>527</v>
      </c>
    </row>
    <row r="59" spans="1:31" ht="13.5" customHeight="1" x14ac:dyDescent="0.25">
      <c r="A59" s="15" t="s">
        <v>134</v>
      </c>
      <c r="B59" s="13">
        <v>328</v>
      </c>
      <c r="C59" s="97">
        <v>219</v>
      </c>
      <c r="D59" s="97">
        <v>0</v>
      </c>
      <c r="E59" s="97">
        <v>28</v>
      </c>
      <c r="F59" s="97">
        <v>0</v>
      </c>
      <c r="G59" s="97">
        <v>0</v>
      </c>
      <c r="H59" s="97">
        <v>81</v>
      </c>
      <c r="I59" s="13">
        <v>243</v>
      </c>
      <c r="J59" s="97">
        <v>11</v>
      </c>
      <c r="K59" s="97">
        <v>3</v>
      </c>
      <c r="L59" s="97">
        <v>42</v>
      </c>
      <c r="M59" s="97">
        <v>187</v>
      </c>
      <c r="Y59" s="211">
        <v>219</v>
      </c>
      <c r="Z59" s="216"/>
      <c r="AA59" s="217">
        <v>28</v>
      </c>
      <c r="AB59" s="216"/>
      <c r="AC59" s="216"/>
      <c r="AD59" s="217">
        <v>81</v>
      </c>
      <c r="AE59" s="217">
        <v>243</v>
      </c>
    </row>
    <row r="60" spans="1:31" ht="13.5" customHeight="1" x14ac:dyDescent="0.25">
      <c r="A60" s="15" t="s">
        <v>160</v>
      </c>
      <c r="B60" s="13">
        <v>141</v>
      </c>
      <c r="C60" s="97">
        <v>89</v>
      </c>
      <c r="D60" s="97">
        <v>3</v>
      </c>
      <c r="E60" s="97">
        <v>13</v>
      </c>
      <c r="F60" s="97">
        <v>0</v>
      </c>
      <c r="G60" s="97">
        <v>0</v>
      </c>
      <c r="H60" s="97">
        <v>36</v>
      </c>
      <c r="I60" s="13">
        <v>131</v>
      </c>
      <c r="J60" s="97">
        <v>16</v>
      </c>
      <c r="K60" s="97">
        <v>6</v>
      </c>
      <c r="L60" s="97">
        <v>31</v>
      </c>
      <c r="M60" s="97">
        <v>78</v>
      </c>
      <c r="Y60" s="211">
        <v>89</v>
      </c>
      <c r="Z60" s="217">
        <v>3</v>
      </c>
      <c r="AA60" s="217">
        <v>13</v>
      </c>
      <c r="AB60" s="216"/>
      <c r="AC60" s="216"/>
      <c r="AD60" s="217">
        <v>36</v>
      </c>
      <c r="AE60" s="217">
        <v>131</v>
      </c>
    </row>
    <row r="61" spans="1:31" ht="13.5" customHeight="1" x14ac:dyDescent="0.25">
      <c r="A61" s="15" t="s">
        <v>135</v>
      </c>
      <c r="B61" s="13">
        <v>147</v>
      </c>
      <c r="C61" s="97">
        <v>107</v>
      </c>
      <c r="D61" s="97">
        <v>0</v>
      </c>
      <c r="E61" s="97">
        <v>25</v>
      </c>
      <c r="F61" s="97">
        <v>1</v>
      </c>
      <c r="G61" s="97">
        <v>0</v>
      </c>
      <c r="H61" s="97">
        <v>14</v>
      </c>
      <c r="I61" s="13">
        <v>197</v>
      </c>
      <c r="J61" s="97">
        <v>32</v>
      </c>
      <c r="K61" s="97">
        <v>13</v>
      </c>
      <c r="L61" s="97">
        <v>60</v>
      </c>
      <c r="M61" s="97">
        <v>92</v>
      </c>
      <c r="Y61" s="211">
        <v>107</v>
      </c>
      <c r="Z61" s="216"/>
      <c r="AA61" s="217">
        <v>25</v>
      </c>
      <c r="AB61" s="217">
        <v>1</v>
      </c>
      <c r="AC61" s="216"/>
      <c r="AD61" s="217">
        <v>14</v>
      </c>
      <c r="AE61" s="217">
        <v>197</v>
      </c>
    </row>
    <row r="62" spans="1:31" ht="13.5" customHeight="1" x14ac:dyDescent="0.25">
      <c r="A62" s="15" t="s">
        <v>136</v>
      </c>
      <c r="B62" s="13">
        <v>154</v>
      </c>
      <c r="C62" s="97">
        <v>88</v>
      </c>
      <c r="D62" s="97">
        <v>5</v>
      </c>
      <c r="E62" s="97">
        <v>16</v>
      </c>
      <c r="F62" s="97">
        <v>0</v>
      </c>
      <c r="G62" s="97">
        <v>0</v>
      </c>
      <c r="H62" s="97">
        <v>45</v>
      </c>
      <c r="I62" s="13">
        <v>119</v>
      </c>
      <c r="J62" s="97">
        <v>16</v>
      </c>
      <c r="K62" s="97">
        <v>4</v>
      </c>
      <c r="L62" s="97">
        <v>26</v>
      </c>
      <c r="M62" s="97">
        <v>73</v>
      </c>
      <c r="Y62" s="211">
        <v>88</v>
      </c>
      <c r="Z62" s="217">
        <v>5</v>
      </c>
      <c r="AA62" s="217">
        <v>16</v>
      </c>
      <c r="AB62" s="216"/>
      <c r="AC62" s="216"/>
      <c r="AD62" s="217">
        <v>45</v>
      </c>
      <c r="AE62" s="217">
        <v>119</v>
      </c>
    </row>
    <row r="63" spans="1:31" ht="13.5" customHeight="1" x14ac:dyDescent="0.25">
      <c r="A63" s="15" t="s">
        <v>137</v>
      </c>
      <c r="B63" s="13">
        <v>178</v>
      </c>
      <c r="C63" s="97">
        <v>100</v>
      </c>
      <c r="D63" s="97">
        <v>5</v>
      </c>
      <c r="E63" s="97">
        <v>21</v>
      </c>
      <c r="F63" s="97">
        <v>0</v>
      </c>
      <c r="G63" s="97">
        <v>0</v>
      </c>
      <c r="H63" s="97">
        <v>52</v>
      </c>
      <c r="I63" s="13">
        <v>155</v>
      </c>
      <c r="J63" s="97">
        <v>52</v>
      </c>
      <c r="K63" s="97">
        <v>8</v>
      </c>
      <c r="L63" s="97">
        <v>51</v>
      </c>
      <c r="M63" s="97">
        <v>44</v>
      </c>
      <c r="Y63" s="211">
        <v>100</v>
      </c>
      <c r="Z63" s="217">
        <v>5</v>
      </c>
      <c r="AA63" s="217">
        <v>21</v>
      </c>
      <c r="AB63" s="216"/>
      <c r="AC63" s="216"/>
      <c r="AD63" s="217">
        <v>52</v>
      </c>
      <c r="AE63" s="217">
        <v>155</v>
      </c>
    </row>
    <row r="64" spans="1:31" ht="13.5" customHeight="1" x14ac:dyDescent="0.25">
      <c r="A64" s="15" t="s">
        <v>138</v>
      </c>
      <c r="B64" s="13">
        <v>528</v>
      </c>
      <c r="C64" s="97">
        <v>340</v>
      </c>
      <c r="D64" s="97">
        <v>2</v>
      </c>
      <c r="E64" s="97">
        <v>62</v>
      </c>
      <c r="F64" s="97">
        <v>0</v>
      </c>
      <c r="G64" s="97">
        <v>0</v>
      </c>
      <c r="H64" s="97">
        <v>124</v>
      </c>
      <c r="I64" s="13">
        <v>388</v>
      </c>
      <c r="J64" s="97">
        <v>22</v>
      </c>
      <c r="K64" s="97">
        <v>15</v>
      </c>
      <c r="L64" s="97">
        <v>108</v>
      </c>
      <c r="M64" s="97">
        <v>243</v>
      </c>
      <c r="Y64" s="211">
        <v>340</v>
      </c>
      <c r="Z64" s="217">
        <v>2</v>
      </c>
      <c r="AA64" s="217">
        <v>62</v>
      </c>
      <c r="AB64" s="216"/>
      <c r="AC64" s="216"/>
      <c r="AD64" s="217">
        <v>124</v>
      </c>
      <c r="AE64" s="217">
        <v>388</v>
      </c>
    </row>
    <row r="65" spans="1:33" ht="13.5" customHeight="1" x14ac:dyDescent="0.25">
      <c r="A65" s="15" t="s">
        <v>139</v>
      </c>
      <c r="B65" s="13">
        <v>215</v>
      </c>
      <c r="C65" s="97">
        <v>162</v>
      </c>
      <c r="D65" s="97">
        <v>3</v>
      </c>
      <c r="E65" s="97">
        <v>18</v>
      </c>
      <c r="F65" s="97">
        <v>0</v>
      </c>
      <c r="G65" s="97">
        <v>0</v>
      </c>
      <c r="H65" s="97">
        <v>32</v>
      </c>
      <c r="I65" s="13">
        <v>205</v>
      </c>
      <c r="J65" s="97">
        <v>20</v>
      </c>
      <c r="K65" s="97">
        <v>11</v>
      </c>
      <c r="L65" s="97">
        <v>62</v>
      </c>
      <c r="M65" s="97">
        <v>112</v>
      </c>
      <c r="Y65" s="211">
        <v>162</v>
      </c>
      <c r="Z65" s="217">
        <v>3</v>
      </c>
      <c r="AA65" s="217">
        <v>18</v>
      </c>
      <c r="AB65" s="216"/>
      <c r="AC65" s="216"/>
      <c r="AD65" s="217">
        <v>32</v>
      </c>
      <c r="AE65" s="217">
        <v>205</v>
      </c>
    </row>
    <row r="66" spans="1:33" ht="13.5" customHeight="1" x14ac:dyDescent="0.25">
      <c r="A66" s="15" t="s">
        <v>140</v>
      </c>
      <c r="B66" s="13">
        <v>745</v>
      </c>
      <c r="C66" s="97">
        <v>569</v>
      </c>
      <c r="D66" s="97">
        <v>0</v>
      </c>
      <c r="E66" s="97">
        <v>56</v>
      </c>
      <c r="F66" s="97">
        <v>1</v>
      </c>
      <c r="G66" s="97">
        <v>0</v>
      </c>
      <c r="H66" s="97">
        <v>119</v>
      </c>
      <c r="I66" s="13">
        <v>664</v>
      </c>
      <c r="J66" s="97">
        <v>19</v>
      </c>
      <c r="K66" s="97">
        <v>25</v>
      </c>
      <c r="L66" s="97">
        <v>201</v>
      </c>
      <c r="M66" s="97">
        <v>419</v>
      </c>
      <c r="Y66" s="211">
        <v>569</v>
      </c>
      <c r="Z66" s="216"/>
      <c r="AA66" s="217">
        <v>56</v>
      </c>
      <c r="AB66" s="217">
        <v>1</v>
      </c>
      <c r="AC66" s="216"/>
      <c r="AD66" s="217">
        <v>119</v>
      </c>
      <c r="AE66" s="217">
        <v>664</v>
      </c>
    </row>
    <row r="67" spans="1:33" ht="13.5" customHeight="1" x14ac:dyDescent="0.25">
      <c r="A67" s="15" t="s">
        <v>141</v>
      </c>
      <c r="B67" s="13">
        <v>178</v>
      </c>
      <c r="C67" s="97">
        <v>134</v>
      </c>
      <c r="D67" s="97">
        <v>0</v>
      </c>
      <c r="E67" s="97">
        <v>12</v>
      </c>
      <c r="F67" s="97">
        <v>0</v>
      </c>
      <c r="G67" s="97">
        <v>0</v>
      </c>
      <c r="H67" s="97">
        <v>32</v>
      </c>
      <c r="I67" s="13">
        <v>159</v>
      </c>
      <c r="J67" s="97">
        <v>8</v>
      </c>
      <c r="K67" s="97">
        <v>14</v>
      </c>
      <c r="L67" s="97">
        <v>24</v>
      </c>
      <c r="M67" s="97">
        <v>113</v>
      </c>
      <c r="Y67" s="211">
        <v>134</v>
      </c>
      <c r="Z67" s="216"/>
      <c r="AA67" s="217">
        <v>12</v>
      </c>
      <c r="AB67" s="216"/>
      <c r="AC67" s="216"/>
      <c r="AD67" s="217">
        <v>32</v>
      </c>
      <c r="AE67" s="217">
        <v>159</v>
      </c>
    </row>
    <row r="68" spans="1:33" ht="13.5" customHeight="1" x14ac:dyDescent="0.25">
      <c r="A68" s="15" t="s">
        <v>142</v>
      </c>
      <c r="B68" s="13">
        <v>373</v>
      </c>
      <c r="C68" s="97">
        <v>237</v>
      </c>
      <c r="D68" s="97">
        <v>4</v>
      </c>
      <c r="E68" s="97">
        <v>37</v>
      </c>
      <c r="F68" s="97">
        <v>0</v>
      </c>
      <c r="G68" s="97">
        <v>0</v>
      </c>
      <c r="H68" s="97">
        <v>95</v>
      </c>
      <c r="I68" s="13">
        <v>271</v>
      </c>
      <c r="J68" s="97">
        <v>22</v>
      </c>
      <c r="K68" s="97">
        <v>13</v>
      </c>
      <c r="L68" s="97">
        <v>52</v>
      </c>
      <c r="M68" s="97">
        <v>184</v>
      </c>
      <c r="Y68" s="211">
        <v>237</v>
      </c>
      <c r="Z68" s="217">
        <v>4</v>
      </c>
      <c r="AA68" s="217">
        <v>37</v>
      </c>
      <c r="AB68" s="216"/>
      <c r="AC68" s="216"/>
      <c r="AD68" s="217">
        <v>95</v>
      </c>
      <c r="AE68" s="217">
        <v>271</v>
      </c>
    </row>
    <row r="69" spans="1:33" ht="13.5" customHeight="1" x14ac:dyDescent="0.25">
      <c r="A69" s="15" t="s">
        <v>157</v>
      </c>
      <c r="B69" s="13">
        <v>185</v>
      </c>
      <c r="C69" s="97">
        <v>109</v>
      </c>
      <c r="D69" s="97">
        <v>10</v>
      </c>
      <c r="E69" s="97">
        <v>16</v>
      </c>
      <c r="F69" s="97">
        <v>0</v>
      </c>
      <c r="G69" s="97">
        <v>0</v>
      </c>
      <c r="H69" s="97">
        <v>50</v>
      </c>
      <c r="I69" s="13">
        <v>181</v>
      </c>
      <c r="J69" s="97">
        <v>55</v>
      </c>
      <c r="K69" s="97">
        <v>12</v>
      </c>
      <c r="L69" s="97">
        <v>40</v>
      </c>
      <c r="M69" s="97">
        <v>74</v>
      </c>
      <c r="Y69" s="211">
        <v>109</v>
      </c>
      <c r="Z69" s="217">
        <v>10</v>
      </c>
      <c r="AA69" s="217">
        <v>16</v>
      </c>
      <c r="AB69" s="216"/>
      <c r="AC69" s="216"/>
      <c r="AD69" s="217">
        <v>50</v>
      </c>
      <c r="AE69" s="217">
        <v>181</v>
      </c>
    </row>
    <row r="70" spans="1:33" ht="13.5" customHeight="1" x14ac:dyDescent="0.25">
      <c r="A70" s="15" t="s">
        <v>143</v>
      </c>
      <c r="B70" s="13">
        <v>255</v>
      </c>
      <c r="C70" s="97">
        <v>156</v>
      </c>
      <c r="D70" s="97">
        <v>3</v>
      </c>
      <c r="E70" s="97">
        <v>22</v>
      </c>
      <c r="F70" s="97">
        <v>0</v>
      </c>
      <c r="G70" s="97">
        <v>0</v>
      </c>
      <c r="H70" s="97">
        <v>74</v>
      </c>
      <c r="I70" s="13">
        <v>214</v>
      </c>
      <c r="J70" s="97">
        <v>24</v>
      </c>
      <c r="K70" s="97">
        <v>13</v>
      </c>
      <c r="L70" s="97">
        <v>48</v>
      </c>
      <c r="M70" s="97">
        <v>129</v>
      </c>
      <c r="Y70" s="211">
        <v>156</v>
      </c>
      <c r="Z70" s="217">
        <v>3</v>
      </c>
      <c r="AA70" s="217">
        <v>22</v>
      </c>
      <c r="AB70" s="216"/>
      <c r="AC70" s="216"/>
      <c r="AD70" s="217">
        <v>74</v>
      </c>
      <c r="AE70" s="217">
        <v>214</v>
      </c>
    </row>
    <row r="71" spans="1:33" ht="13.5" customHeight="1" x14ac:dyDescent="0.25">
      <c r="A71" s="15" t="s">
        <v>144</v>
      </c>
      <c r="B71" s="13">
        <v>230</v>
      </c>
      <c r="C71" s="97">
        <v>124</v>
      </c>
      <c r="D71" s="97">
        <v>3</v>
      </c>
      <c r="E71" s="97">
        <v>20</v>
      </c>
      <c r="F71" s="97">
        <v>2</v>
      </c>
      <c r="G71" s="97">
        <v>0</v>
      </c>
      <c r="H71" s="97">
        <v>81</v>
      </c>
      <c r="I71" s="13">
        <v>192</v>
      </c>
      <c r="J71" s="97">
        <v>38</v>
      </c>
      <c r="K71" s="97">
        <v>14</v>
      </c>
      <c r="L71" s="97">
        <v>55</v>
      </c>
      <c r="M71" s="97">
        <v>85</v>
      </c>
      <c r="Y71" s="211">
        <v>124</v>
      </c>
      <c r="Z71" s="217">
        <v>3</v>
      </c>
      <c r="AA71" s="217">
        <v>20</v>
      </c>
      <c r="AB71" s="217">
        <v>2</v>
      </c>
      <c r="AC71" s="216"/>
      <c r="AD71" s="217">
        <v>81</v>
      </c>
      <c r="AE71" s="217">
        <v>192</v>
      </c>
    </row>
    <row r="72" spans="1:33" ht="13.5" customHeight="1" x14ac:dyDescent="0.25">
      <c r="A72" s="15" t="s">
        <v>145</v>
      </c>
      <c r="B72" s="13">
        <v>307</v>
      </c>
      <c r="C72" s="97">
        <v>217</v>
      </c>
      <c r="D72" s="97">
        <v>3</v>
      </c>
      <c r="E72" s="97">
        <v>25</v>
      </c>
      <c r="F72" s="97">
        <v>0</v>
      </c>
      <c r="G72" s="97">
        <v>0</v>
      </c>
      <c r="H72" s="97">
        <v>62</v>
      </c>
      <c r="I72" s="13">
        <v>246</v>
      </c>
      <c r="J72" s="97">
        <v>19</v>
      </c>
      <c r="K72" s="97">
        <v>6</v>
      </c>
      <c r="L72" s="97">
        <v>63</v>
      </c>
      <c r="M72" s="97">
        <v>158</v>
      </c>
      <c r="Y72" s="211">
        <v>217</v>
      </c>
      <c r="Z72" s="217">
        <v>3</v>
      </c>
      <c r="AA72" s="217">
        <v>25</v>
      </c>
      <c r="AB72" s="216"/>
      <c r="AC72" s="216"/>
      <c r="AD72" s="217">
        <v>62</v>
      </c>
      <c r="AE72" s="217">
        <v>246</v>
      </c>
    </row>
    <row r="73" spans="1:33" ht="13.5" customHeight="1" thickBot="1" x14ac:dyDescent="0.3">
      <c r="A73" s="15" t="s">
        <v>162</v>
      </c>
      <c r="B73" s="13">
        <v>161</v>
      </c>
      <c r="C73" s="97">
        <v>107</v>
      </c>
      <c r="D73" s="97">
        <v>2</v>
      </c>
      <c r="E73" s="97">
        <v>13</v>
      </c>
      <c r="F73" s="97">
        <v>0</v>
      </c>
      <c r="G73" s="97">
        <v>0</v>
      </c>
      <c r="H73" s="97">
        <v>39</v>
      </c>
      <c r="I73" s="13">
        <v>173</v>
      </c>
      <c r="J73" s="97">
        <v>38</v>
      </c>
      <c r="K73" s="97">
        <v>3</v>
      </c>
      <c r="L73" s="97">
        <v>42</v>
      </c>
      <c r="M73" s="97">
        <v>90</v>
      </c>
      <c r="Y73" s="213">
        <v>107</v>
      </c>
      <c r="Z73" s="218">
        <v>2</v>
      </c>
      <c r="AA73" s="218">
        <v>13</v>
      </c>
      <c r="AB73" s="220"/>
      <c r="AC73" s="220"/>
      <c r="AD73" s="218">
        <v>39</v>
      </c>
      <c r="AE73" s="218">
        <v>173</v>
      </c>
    </row>
    <row r="74" spans="1:33" ht="13.5" customHeight="1" x14ac:dyDescent="0.15">
      <c r="A74" s="19" t="s">
        <v>163</v>
      </c>
      <c r="B74" s="20">
        <v>9028</v>
      </c>
      <c r="C74" s="20">
        <v>6177</v>
      </c>
      <c r="D74" s="20">
        <v>49</v>
      </c>
      <c r="E74" s="20">
        <v>700</v>
      </c>
      <c r="F74" s="20">
        <v>6</v>
      </c>
      <c r="G74" s="20">
        <v>0</v>
      </c>
      <c r="H74" s="20">
        <v>2096</v>
      </c>
      <c r="I74" s="20">
        <v>7532</v>
      </c>
      <c r="J74" s="20">
        <v>596</v>
      </c>
      <c r="K74" s="20">
        <v>292</v>
      </c>
      <c r="L74" s="20">
        <v>1733</v>
      </c>
      <c r="M74" s="20">
        <v>4911</v>
      </c>
      <c r="Y74" s="324">
        <f>SUM(Y53:Y73)</f>
        <v>6177</v>
      </c>
      <c r="Z74" s="324">
        <f t="shared" ref="Z74:AE74" si="2">SUM(Z53:Z73)</f>
        <v>49</v>
      </c>
      <c r="AA74" s="324">
        <f t="shared" si="2"/>
        <v>700</v>
      </c>
      <c r="AB74" s="324">
        <f t="shared" si="2"/>
        <v>6</v>
      </c>
      <c r="AC74" s="324">
        <f t="shared" si="2"/>
        <v>0</v>
      </c>
      <c r="AD74" s="324">
        <f t="shared" si="2"/>
        <v>2096</v>
      </c>
      <c r="AE74" s="324">
        <f t="shared" si="2"/>
        <v>7532</v>
      </c>
    </row>
    <row r="75" spans="1:33" ht="12" customHeight="1" x14ac:dyDescent="0.15"/>
    <row r="76" spans="1:33" ht="12" customHeight="1" x14ac:dyDescent="0.15">
      <c r="A76" s="21" t="s">
        <v>164</v>
      </c>
    </row>
    <row r="79" spans="1:33" x14ac:dyDescent="0.15">
      <c r="B79" t="b">
        <f>EXACT(B82,B52)</f>
        <v>1</v>
      </c>
      <c r="C79" t="b">
        <f t="shared" ref="C79:E79" si="3">EXACT(C82,C52)</f>
        <v>1</v>
      </c>
      <c r="D79" t="b">
        <f t="shared" si="3"/>
        <v>1</v>
      </c>
      <c r="E79" t="b">
        <f t="shared" si="3"/>
        <v>1</v>
      </c>
      <c r="L79" t="b">
        <f>EXACT(L82,F52)</f>
        <v>1</v>
      </c>
      <c r="T79" t="b">
        <f>EXACT(T82,G52)</f>
        <v>1</v>
      </c>
      <c r="U79" t="b">
        <f>EXACT(U82,H52)</f>
        <v>1</v>
      </c>
    </row>
    <row r="80" spans="1:33" ht="21" x14ac:dyDescent="0.15">
      <c r="A80" s="335" t="s">
        <v>405</v>
      </c>
      <c r="B80" s="337" t="s">
        <v>406</v>
      </c>
      <c r="C80" s="337" t="s">
        <v>407</v>
      </c>
      <c r="D80" s="337" t="s">
        <v>408</v>
      </c>
      <c r="E80" s="339"/>
      <c r="F80" s="340"/>
      <c r="G80" s="340"/>
      <c r="H80" s="340"/>
      <c r="I80" s="340"/>
      <c r="J80" s="340"/>
      <c r="K80" s="341"/>
      <c r="L80" s="339"/>
      <c r="M80" s="340"/>
      <c r="N80" s="340"/>
      <c r="O80" s="340"/>
      <c r="P80" s="340"/>
      <c r="Q80" s="341"/>
      <c r="R80" s="330" t="s">
        <v>405</v>
      </c>
      <c r="S80" s="144"/>
      <c r="T80" s="144" t="s">
        <v>409</v>
      </c>
      <c r="U80" s="145" t="s">
        <v>410</v>
      </c>
      <c r="V80" s="146"/>
      <c r="W80" s="146"/>
      <c r="X80" s="146"/>
      <c r="Y80" s="147"/>
      <c r="Z80" s="144" t="s">
        <v>411</v>
      </c>
      <c r="AA80" s="144" t="s">
        <v>412</v>
      </c>
      <c r="AB80" s="144" t="s">
        <v>413</v>
      </c>
      <c r="AC80" s="144" t="s">
        <v>414</v>
      </c>
      <c r="AD80" s="144" t="s">
        <v>415</v>
      </c>
      <c r="AE80" s="144" t="s">
        <v>416</v>
      </c>
      <c r="AF80" s="144" t="s">
        <v>417</v>
      </c>
      <c r="AG80" s="144" t="s">
        <v>418</v>
      </c>
    </row>
    <row r="81" spans="1:33" x14ac:dyDescent="0.15">
      <c r="A81" s="336"/>
      <c r="B81" s="338"/>
      <c r="C81" s="338"/>
      <c r="D81" s="338"/>
      <c r="E81" s="148" t="s">
        <v>419</v>
      </c>
      <c r="F81" s="149" t="s">
        <v>420</v>
      </c>
      <c r="G81" s="150" t="s">
        <v>421</v>
      </c>
      <c r="H81" s="150" t="s">
        <v>422</v>
      </c>
      <c r="I81" s="150" t="s">
        <v>423</v>
      </c>
      <c r="J81" s="150" t="s">
        <v>424</v>
      </c>
      <c r="K81" s="150" t="s">
        <v>76</v>
      </c>
      <c r="L81" s="148" t="s">
        <v>425</v>
      </c>
      <c r="M81" s="151" t="s">
        <v>426</v>
      </c>
      <c r="N81" s="149" t="s">
        <v>427</v>
      </c>
      <c r="O81" s="151" t="s">
        <v>428</v>
      </c>
      <c r="P81" s="152" t="s">
        <v>429</v>
      </c>
      <c r="Q81" s="149" t="s">
        <v>76</v>
      </c>
      <c r="R81" s="331"/>
      <c r="S81" s="153"/>
      <c r="T81" s="153"/>
      <c r="U81" s="154"/>
      <c r="V81" s="155" t="s">
        <v>430</v>
      </c>
      <c r="W81" s="155" t="s">
        <v>431</v>
      </c>
      <c r="X81" s="156" t="s">
        <v>432</v>
      </c>
      <c r="Y81" s="155" t="s">
        <v>76</v>
      </c>
      <c r="Z81" s="153"/>
      <c r="AA81" s="153"/>
      <c r="AB81" s="153"/>
      <c r="AC81" s="153"/>
      <c r="AD81" s="153"/>
      <c r="AE81" s="153"/>
      <c r="AF81" s="153"/>
      <c r="AG81" s="153"/>
    </row>
    <row r="82" spans="1:33" ht="14.25" thickBot="1" x14ac:dyDescent="0.2">
      <c r="A82" s="155" t="s">
        <v>433</v>
      </c>
      <c r="B82" s="157">
        <v>37683</v>
      </c>
      <c r="C82" s="158">
        <v>21003</v>
      </c>
      <c r="D82" s="158">
        <v>1391</v>
      </c>
      <c r="E82" s="159">
        <v>3585</v>
      </c>
      <c r="F82" s="160">
        <v>10</v>
      </c>
      <c r="G82" s="160">
        <v>779</v>
      </c>
      <c r="H82" s="158">
        <v>1185</v>
      </c>
      <c r="I82" s="160">
        <v>479</v>
      </c>
      <c r="J82" s="160">
        <v>177</v>
      </c>
      <c r="K82" s="160">
        <v>955</v>
      </c>
      <c r="L82" s="161">
        <v>69</v>
      </c>
      <c r="M82" s="160">
        <v>1</v>
      </c>
      <c r="N82" s="160">
        <v>8</v>
      </c>
      <c r="O82" s="160">
        <v>25</v>
      </c>
      <c r="P82" s="160">
        <v>9</v>
      </c>
      <c r="Q82" s="160">
        <v>26</v>
      </c>
      <c r="R82" s="162" t="s">
        <v>433</v>
      </c>
      <c r="S82" s="163"/>
      <c r="T82" s="164">
        <v>1</v>
      </c>
      <c r="U82" s="165">
        <v>11634</v>
      </c>
      <c r="V82" s="166">
        <v>6062</v>
      </c>
      <c r="W82" s="166">
        <v>1248</v>
      </c>
      <c r="X82" s="164">
        <v>740</v>
      </c>
      <c r="Y82" s="166">
        <v>3584</v>
      </c>
      <c r="Z82" s="166">
        <v>30653</v>
      </c>
      <c r="AA82" s="166">
        <v>1102687</v>
      </c>
      <c r="AB82" s="166">
        <v>111123</v>
      </c>
      <c r="AC82" s="166">
        <v>83651</v>
      </c>
      <c r="AD82" s="166">
        <v>1486</v>
      </c>
      <c r="AE82" s="166">
        <v>5865</v>
      </c>
      <c r="AF82" s="166">
        <v>18364</v>
      </c>
      <c r="AG82" s="166">
        <v>90800192</v>
      </c>
    </row>
    <row r="83" spans="1:33" x14ac:dyDescent="0.15">
      <c r="A83" s="155" t="s">
        <v>240</v>
      </c>
      <c r="B83" s="167">
        <v>1892</v>
      </c>
      <c r="C83" s="168">
        <v>1128</v>
      </c>
      <c r="D83" s="169">
        <v>33</v>
      </c>
      <c r="E83" s="170">
        <v>272</v>
      </c>
      <c r="F83" s="171"/>
      <c r="G83" s="172">
        <v>54</v>
      </c>
      <c r="H83" s="172">
        <v>70</v>
      </c>
      <c r="I83" s="172">
        <v>57</v>
      </c>
      <c r="J83" s="172">
        <v>4</v>
      </c>
      <c r="K83" s="169">
        <v>87</v>
      </c>
      <c r="L83" s="170">
        <v>6</v>
      </c>
      <c r="M83" s="171"/>
      <c r="N83" s="172">
        <v>1</v>
      </c>
      <c r="O83" s="172">
        <v>3</v>
      </c>
      <c r="P83" s="172">
        <v>1</v>
      </c>
      <c r="Q83" s="169">
        <v>1</v>
      </c>
      <c r="R83" s="173" t="s">
        <v>240</v>
      </c>
      <c r="S83" s="174"/>
      <c r="T83" s="175"/>
      <c r="U83" s="170">
        <v>453</v>
      </c>
      <c r="V83" s="176">
        <v>225</v>
      </c>
      <c r="W83" s="172">
        <v>37</v>
      </c>
      <c r="X83" s="172">
        <v>25</v>
      </c>
      <c r="Y83" s="172">
        <v>166</v>
      </c>
      <c r="Z83" s="177">
        <v>1707</v>
      </c>
      <c r="AA83" s="177">
        <v>69342</v>
      </c>
      <c r="AB83" s="177">
        <v>7884</v>
      </c>
      <c r="AC83" s="177">
        <v>24364</v>
      </c>
      <c r="AD83" s="172">
        <v>91</v>
      </c>
      <c r="AE83" s="172">
        <v>259</v>
      </c>
      <c r="AF83" s="172">
        <v>799</v>
      </c>
      <c r="AG83" s="178">
        <v>5055106</v>
      </c>
    </row>
    <row r="84" spans="1:33" x14ac:dyDescent="0.15">
      <c r="A84" s="155" t="s">
        <v>254</v>
      </c>
      <c r="B84" s="170">
        <v>606</v>
      </c>
      <c r="C84" s="179">
        <v>287</v>
      </c>
      <c r="D84" s="180">
        <v>51</v>
      </c>
      <c r="E84" s="170">
        <v>40</v>
      </c>
      <c r="F84" s="181"/>
      <c r="G84" s="182">
        <v>5</v>
      </c>
      <c r="H84" s="182">
        <v>6</v>
      </c>
      <c r="I84" s="182">
        <v>4</v>
      </c>
      <c r="J84" s="183"/>
      <c r="K84" s="180">
        <v>25</v>
      </c>
      <c r="L84" s="170">
        <v>4</v>
      </c>
      <c r="M84" s="181"/>
      <c r="N84" s="183"/>
      <c r="O84" s="182">
        <v>2</v>
      </c>
      <c r="P84" s="182">
        <v>1</v>
      </c>
      <c r="Q84" s="180">
        <v>1</v>
      </c>
      <c r="R84" s="173" t="s">
        <v>254</v>
      </c>
      <c r="S84" s="174"/>
      <c r="T84" s="184"/>
      <c r="U84" s="170">
        <v>224</v>
      </c>
      <c r="V84" s="179">
        <v>134</v>
      </c>
      <c r="W84" s="182">
        <v>7</v>
      </c>
      <c r="X84" s="182">
        <v>11</v>
      </c>
      <c r="Y84" s="182">
        <v>72</v>
      </c>
      <c r="Z84" s="182">
        <v>510</v>
      </c>
      <c r="AA84" s="165">
        <v>32215</v>
      </c>
      <c r="AB84" s="165">
        <v>2526</v>
      </c>
      <c r="AC84" s="165">
        <v>2860</v>
      </c>
      <c r="AD84" s="182">
        <v>37</v>
      </c>
      <c r="AE84" s="182">
        <v>93</v>
      </c>
      <c r="AF84" s="182">
        <v>263</v>
      </c>
      <c r="AG84" s="185">
        <v>1285299</v>
      </c>
    </row>
    <row r="85" spans="1:33" x14ac:dyDescent="0.15">
      <c r="A85" s="155" t="s">
        <v>434</v>
      </c>
      <c r="B85" s="170">
        <v>443</v>
      </c>
      <c r="C85" s="179">
        <v>214</v>
      </c>
      <c r="D85" s="180">
        <v>59</v>
      </c>
      <c r="E85" s="170">
        <v>46</v>
      </c>
      <c r="F85" s="179">
        <v>1</v>
      </c>
      <c r="G85" s="182">
        <v>7</v>
      </c>
      <c r="H85" s="182">
        <v>19</v>
      </c>
      <c r="I85" s="182">
        <v>1</v>
      </c>
      <c r="J85" s="183"/>
      <c r="K85" s="180">
        <v>18</v>
      </c>
      <c r="L85" s="186"/>
      <c r="M85" s="181"/>
      <c r="N85" s="183"/>
      <c r="O85" s="183"/>
      <c r="P85" s="183"/>
      <c r="Q85" s="187"/>
      <c r="R85" s="173" t="s">
        <v>434</v>
      </c>
      <c r="S85" s="174"/>
      <c r="T85" s="184"/>
      <c r="U85" s="170">
        <v>124</v>
      </c>
      <c r="V85" s="179">
        <v>80</v>
      </c>
      <c r="W85" s="182">
        <v>3</v>
      </c>
      <c r="X85" s="182">
        <v>7</v>
      </c>
      <c r="Y85" s="182">
        <v>34</v>
      </c>
      <c r="Z85" s="182">
        <v>426</v>
      </c>
      <c r="AA85" s="165">
        <v>25998</v>
      </c>
      <c r="AB85" s="165">
        <v>2176</v>
      </c>
      <c r="AC85" s="182">
        <v>881</v>
      </c>
      <c r="AD85" s="182">
        <v>25</v>
      </c>
      <c r="AE85" s="182">
        <v>72</v>
      </c>
      <c r="AF85" s="182">
        <v>182</v>
      </c>
      <c r="AG85" s="185">
        <v>939361</v>
      </c>
    </row>
    <row r="86" spans="1:33" x14ac:dyDescent="0.2">
      <c r="A86" s="155" t="s">
        <v>435</v>
      </c>
      <c r="B86" s="170">
        <v>654</v>
      </c>
      <c r="C86" s="179">
        <v>356</v>
      </c>
      <c r="D86" s="180">
        <v>31</v>
      </c>
      <c r="E86" s="170">
        <v>79</v>
      </c>
      <c r="F86" s="188"/>
      <c r="G86" s="182">
        <v>18</v>
      </c>
      <c r="H86" s="182">
        <v>32</v>
      </c>
      <c r="I86" s="182">
        <v>10</v>
      </c>
      <c r="J86" s="182">
        <v>3</v>
      </c>
      <c r="K86" s="180">
        <v>16</v>
      </c>
      <c r="L86" s="189"/>
      <c r="M86" s="188"/>
      <c r="N86" s="190"/>
      <c r="O86" s="190"/>
      <c r="P86" s="190"/>
      <c r="Q86" s="191"/>
      <c r="R86" s="173" t="s">
        <v>435</v>
      </c>
      <c r="S86" s="174"/>
      <c r="T86" s="192"/>
      <c r="U86" s="170">
        <v>188</v>
      </c>
      <c r="V86" s="179">
        <v>91</v>
      </c>
      <c r="W86" s="182">
        <v>16</v>
      </c>
      <c r="X86" s="182">
        <v>14</v>
      </c>
      <c r="Y86" s="182">
        <v>67</v>
      </c>
      <c r="Z86" s="182">
        <v>584</v>
      </c>
      <c r="AA86" s="165">
        <v>22449</v>
      </c>
      <c r="AB86" s="165">
        <v>1510</v>
      </c>
      <c r="AC86" s="165">
        <v>1088</v>
      </c>
      <c r="AD86" s="182">
        <v>28</v>
      </c>
      <c r="AE86" s="182">
        <v>97</v>
      </c>
      <c r="AF86" s="182">
        <v>287</v>
      </c>
      <c r="AG86" s="185">
        <v>1305271</v>
      </c>
    </row>
    <row r="87" spans="1:33" x14ac:dyDescent="0.15">
      <c r="A87" s="155" t="s">
        <v>436</v>
      </c>
      <c r="B87" s="170">
        <v>356</v>
      </c>
      <c r="C87" s="179">
        <v>198</v>
      </c>
      <c r="D87" s="180">
        <v>32</v>
      </c>
      <c r="E87" s="170">
        <v>31</v>
      </c>
      <c r="F87" s="181"/>
      <c r="G87" s="182">
        <v>5</v>
      </c>
      <c r="H87" s="182">
        <v>12</v>
      </c>
      <c r="I87" s="182">
        <v>1</v>
      </c>
      <c r="J87" s="182">
        <v>2</v>
      </c>
      <c r="K87" s="180">
        <v>11</v>
      </c>
      <c r="L87" s="170">
        <v>1</v>
      </c>
      <c r="M87" s="181"/>
      <c r="N87" s="183"/>
      <c r="O87" s="183"/>
      <c r="P87" s="183"/>
      <c r="Q87" s="180">
        <v>1</v>
      </c>
      <c r="R87" s="173" t="s">
        <v>436</v>
      </c>
      <c r="S87" s="174"/>
      <c r="T87" s="184"/>
      <c r="U87" s="170">
        <v>94</v>
      </c>
      <c r="V87" s="179">
        <v>63</v>
      </c>
      <c r="W87" s="182">
        <v>3</v>
      </c>
      <c r="X87" s="182">
        <v>4</v>
      </c>
      <c r="Y87" s="182">
        <v>24</v>
      </c>
      <c r="Z87" s="182">
        <v>401</v>
      </c>
      <c r="AA87" s="165">
        <v>26977</v>
      </c>
      <c r="AB87" s="165">
        <v>1820</v>
      </c>
      <c r="AC87" s="165">
        <v>1655</v>
      </c>
      <c r="AD87" s="182">
        <v>18</v>
      </c>
      <c r="AE87" s="182">
        <v>85</v>
      </c>
      <c r="AF87" s="182">
        <v>226</v>
      </c>
      <c r="AG87" s="185">
        <v>1127585</v>
      </c>
    </row>
    <row r="88" spans="1:33" x14ac:dyDescent="0.15">
      <c r="A88" s="155" t="s">
        <v>437</v>
      </c>
      <c r="B88" s="170">
        <v>332</v>
      </c>
      <c r="C88" s="179">
        <v>175</v>
      </c>
      <c r="D88" s="180">
        <v>22</v>
      </c>
      <c r="E88" s="170">
        <v>33</v>
      </c>
      <c r="F88" s="181"/>
      <c r="G88" s="182">
        <v>4</v>
      </c>
      <c r="H88" s="182">
        <v>13</v>
      </c>
      <c r="I88" s="182">
        <v>5</v>
      </c>
      <c r="J88" s="183"/>
      <c r="K88" s="180">
        <v>11</v>
      </c>
      <c r="L88" s="186"/>
      <c r="M88" s="181"/>
      <c r="N88" s="183"/>
      <c r="O88" s="183"/>
      <c r="P88" s="183"/>
      <c r="Q88" s="187"/>
      <c r="R88" s="173" t="s">
        <v>437</v>
      </c>
      <c r="S88" s="174"/>
      <c r="T88" s="184"/>
      <c r="U88" s="170">
        <v>102</v>
      </c>
      <c r="V88" s="179">
        <v>64</v>
      </c>
      <c r="W88" s="182">
        <v>3</v>
      </c>
      <c r="X88" s="182">
        <v>7</v>
      </c>
      <c r="Y88" s="182">
        <v>28</v>
      </c>
      <c r="Z88" s="182">
        <v>301</v>
      </c>
      <c r="AA88" s="165">
        <v>15419</v>
      </c>
      <c r="AB88" s="165">
        <v>1585</v>
      </c>
      <c r="AC88" s="165">
        <v>1371</v>
      </c>
      <c r="AD88" s="182">
        <v>16</v>
      </c>
      <c r="AE88" s="182">
        <v>52</v>
      </c>
      <c r="AF88" s="182">
        <v>143</v>
      </c>
      <c r="AG88" s="185">
        <v>773875</v>
      </c>
    </row>
    <row r="89" spans="1:33" x14ac:dyDescent="0.2">
      <c r="A89" s="155" t="s">
        <v>256</v>
      </c>
      <c r="B89" s="170">
        <v>657</v>
      </c>
      <c r="C89" s="179">
        <v>337</v>
      </c>
      <c r="D89" s="180">
        <v>63</v>
      </c>
      <c r="E89" s="170">
        <v>75</v>
      </c>
      <c r="F89" s="188"/>
      <c r="G89" s="182">
        <v>9</v>
      </c>
      <c r="H89" s="182">
        <v>35</v>
      </c>
      <c r="I89" s="182">
        <v>8</v>
      </c>
      <c r="J89" s="190"/>
      <c r="K89" s="180">
        <v>23</v>
      </c>
      <c r="L89" s="189"/>
      <c r="M89" s="188"/>
      <c r="N89" s="190"/>
      <c r="O89" s="190"/>
      <c r="P89" s="190"/>
      <c r="Q89" s="191"/>
      <c r="R89" s="173" t="s">
        <v>256</v>
      </c>
      <c r="S89" s="174"/>
      <c r="T89" s="192"/>
      <c r="U89" s="170">
        <v>182</v>
      </c>
      <c r="V89" s="179">
        <v>111</v>
      </c>
      <c r="W89" s="182">
        <v>16</v>
      </c>
      <c r="X89" s="182">
        <v>11</v>
      </c>
      <c r="Y89" s="182">
        <v>44</v>
      </c>
      <c r="Z89" s="182">
        <v>553</v>
      </c>
      <c r="AA89" s="165">
        <v>28146</v>
      </c>
      <c r="AB89" s="165">
        <v>2013</v>
      </c>
      <c r="AC89" s="165">
        <v>8682</v>
      </c>
      <c r="AD89" s="182">
        <v>53</v>
      </c>
      <c r="AE89" s="182">
        <v>100</v>
      </c>
      <c r="AF89" s="182">
        <v>294</v>
      </c>
      <c r="AG89" s="185">
        <v>2080009</v>
      </c>
    </row>
    <row r="90" spans="1:33" x14ac:dyDescent="0.15">
      <c r="A90" s="155" t="s">
        <v>241</v>
      </c>
      <c r="B90" s="167">
        <v>1249</v>
      </c>
      <c r="C90" s="179">
        <v>576</v>
      </c>
      <c r="D90" s="180">
        <v>66</v>
      </c>
      <c r="E90" s="170">
        <v>135</v>
      </c>
      <c r="F90" s="181"/>
      <c r="G90" s="182">
        <v>13</v>
      </c>
      <c r="H90" s="182">
        <v>33</v>
      </c>
      <c r="I90" s="182">
        <v>7</v>
      </c>
      <c r="J90" s="182">
        <v>6</v>
      </c>
      <c r="K90" s="180">
        <v>76</v>
      </c>
      <c r="L90" s="170">
        <v>1</v>
      </c>
      <c r="M90" s="181"/>
      <c r="N90" s="183"/>
      <c r="O90" s="183"/>
      <c r="P90" s="183"/>
      <c r="Q90" s="180">
        <v>1</v>
      </c>
      <c r="R90" s="173" t="s">
        <v>241</v>
      </c>
      <c r="S90" s="174"/>
      <c r="T90" s="193">
        <v>1</v>
      </c>
      <c r="U90" s="170">
        <v>470</v>
      </c>
      <c r="V90" s="179">
        <v>292</v>
      </c>
      <c r="W90" s="182">
        <v>33</v>
      </c>
      <c r="X90" s="182">
        <v>16</v>
      </c>
      <c r="Y90" s="182">
        <v>129</v>
      </c>
      <c r="Z90" s="182">
        <v>994</v>
      </c>
      <c r="AA90" s="165">
        <v>56908</v>
      </c>
      <c r="AB90" s="165">
        <v>4828</v>
      </c>
      <c r="AC90" s="165">
        <v>1216</v>
      </c>
      <c r="AD90" s="182">
        <v>54</v>
      </c>
      <c r="AE90" s="182">
        <v>148</v>
      </c>
      <c r="AF90" s="182">
        <v>506</v>
      </c>
      <c r="AG90" s="185">
        <v>6002784</v>
      </c>
    </row>
    <row r="91" spans="1:33" x14ac:dyDescent="0.15">
      <c r="A91" s="155" t="s">
        <v>242</v>
      </c>
      <c r="B91" s="170">
        <v>760</v>
      </c>
      <c r="C91" s="179">
        <v>330</v>
      </c>
      <c r="D91" s="180">
        <v>56</v>
      </c>
      <c r="E91" s="170">
        <v>85</v>
      </c>
      <c r="F91" s="181"/>
      <c r="G91" s="182">
        <v>13</v>
      </c>
      <c r="H91" s="182">
        <v>23</v>
      </c>
      <c r="I91" s="182">
        <v>7</v>
      </c>
      <c r="J91" s="182">
        <v>1</v>
      </c>
      <c r="K91" s="180">
        <v>41</v>
      </c>
      <c r="L91" s="186"/>
      <c r="M91" s="181"/>
      <c r="N91" s="183"/>
      <c r="O91" s="183"/>
      <c r="P91" s="183"/>
      <c r="Q91" s="187"/>
      <c r="R91" s="173" t="s">
        <v>242</v>
      </c>
      <c r="S91" s="174"/>
      <c r="T91" s="184"/>
      <c r="U91" s="170">
        <v>289</v>
      </c>
      <c r="V91" s="179">
        <v>157</v>
      </c>
      <c r="W91" s="182">
        <v>28</v>
      </c>
      <c r="X91" s="182">
        <v>15</v>
      </c>
      <c r="Y91" s="182">
        <v>89</v>
      </c>
      <c r="Z91" s="182">
        <v>549</v>
      </c>
      <c r="AA91" s="165">
        <v>37347</v>
      </c>
      <c r="AB91" s="165">
        <v>2261</v>
      </c>
      <c r="AC91" s="165">
        <v>2180</v>
      </c>
      <c r="AD91" s="182">
        <v>31</v>
      </c>
      <c r="AE91" s="182">
        <v>76</v>
      </c>
      <c r="AF91" s="182">
        <v>369</v>
      </c>
      <c r="AG91" s="185">
        <v>4962989</v>
      </c>
    </row>
    <row r="92" spans="1:33" x14ac:dyDescent="0.2">
      <c r="A92" s="155" t="s">
        <v>438</v>
      </c>
      <c r="B92" s="170">
        <v>805</v>
      </c>
      <c r="C92" s="179">
        <v>380</v>
      </c>
      <c r="D92" s="180">
        <v>27</v>
      </c>
      <c r="E92" s="170">
        <v>89</v>
      </c>
      <c r="F92" s="188"/>
      <c r="G92" s="182">
        <v>24</v>
      </c>
      <c r="H92" s="182">
        <v>39</v>
      </c>
      <c r="I92" s="182">
        <v>6</v>
      </c>
      <c r="J92" s="190"/>
      <c r="K92" s="180">
        <v>20</v>
      </c>
      <c r="L92" s="189"/>
      <c r="M92" s="188"/>
      <c r="N92" s="190"/>
      <c r="O92" s="190"/>
      <c r="P92" s="190"/>
      <c r="Q92" s="191"/>
      <c r="R92" s="173" t="s">
        <v>438</v>
      </c>
      <c r="S92" s="174"/>
      <c r="T92" s="192"/>
      <c r="U92" s="170">
        <v>309</v>
      </c>
      <c r="V92" s="179">
        <v>184</v>
      </c>
      <c r="W92" s="182">
        <v>23</v>
      </c>
      <c r="X92" s="182">
        <v>8</v>
      </c>
      <c r="Y92" s="182">
        <v>94</v>
      </c>
      <c r="Z92" s="182">
        <v>678</v>
      </c>
      <c r="AA92" s="165">
        <v>28096</v>
      </c>
      <c r="AB92" s="165">
        <v>2623</v>
      </c>
      <c r="AC92" s="182">
        <v>931</v>
      </c>
      <c r="AD92" s="182">
        <v>34</v>
      </c>
      <c r="AE92" s="182">
        <v>117</v>
      </c>
      <c r="AF92" s="182">
        <v>359</v>
      </c>
      <c r="AG92" s="185">
        <v>1714220</v>
      </c>
    </row>
    <row r="93" spans="1:33" x14ac:dyDescent="0.15">
      <c r="A93" s="155" t="s">
        <v>243</v>
      </c>
      <c r="B93" s="167">
        <v>1867</v>
      </c>
      <c r="C93" s="194">
        <v>1068</v>
      </c>
      <c r="D93" s="180">
        <v>20</v>
      </c>
      <c r="E93" s="170">
        <v>162</v>
      </c>
      <c r="F93" s="181"/>
      <c r="G93" s="182">
        <v>37</v>
      </c>
      <c r="H93" s="182">
        <v>61</v>
      </c>
      <c r="I93" s="182">
        <v>24</v>
      </c>
      <c r="J93" s="182">
        <v>8</v>
      </c>
      <c r="K93" s="180">
        <v>32</v>
      </c>
      <c r="L93" s="186"/>
      <c r="M93" s="181"/>
      <c r="N93" s="183"/>
      <c r="O93" s="183"/>
      <c r="P93" s="183"/>
      <c r="Q93" s="187"/>
      <c r="R93" s="173" t="s">
        <v>243</v>
      </c>
      <c r="S93" s="174"/>
      <c r="T93" s="184"/>
      <c r="U93" s="170">
        <v>617</v>
      </c>
      <c r="V93" s="179">
        <v>303</v>
      </c>
      <c r="W93" s="182">
        <v>77</v>
      </c>
      <c r="X93" s="182">
        <v>37</v>
      </c>
      <c r="Y93" s="182">
        <v>200</v>
      </c>
      <c r="Z93" s="165">
        <v>1757</v>
      </c>
      <c r="AA93" s="165">
        <v>51687</v>
      </c>
      <c r="AB93" s="165">
        <v>7061</v>
      </c>
      <c r="AC93" s="165">
        <v>1019</v>
      </c>
      <c r="AD93" s="182">
        <v>88</v>
      </c>
      <c r="AE93" s="182">
        <v>338</v>
      </c>
      <c r="AF93" s="165">
        <v>1189</v>
      </c>
      <c r="AG93" s="185">
        <v>5369618</v>
      </c>
    </row>
    <row r="94" spans="1:33" x14ac:dyDescent="0.15">
      <c r="A94" s="155" t="s">
        <v>439</v>
      </c>
      <c r="B94" s="167">
        <v>1863</v>
      </c>
      <c r="C94" s="179">
        <v>955</v>
      </c>
      <c r="D94" s="180">
        <v>77</v>
      </c>
      <c r="E94" s="170">
        <v>142</v>
      </c>
      <c r="F94" s="179">
        <v>1</v>
      </c>
      <c r="G94" s="182">
        <v>30</v>
      </c>
      <c r="H94" s="182">
        <v>42</v>
      </c>
      <c r="I94" s="182">
        <v>17</v>
      </c>
      <c r="J94" s="182">
        <v>6</v>
      </c>
      <c r="K94" s="180">
        <v>46</v>
      </c>
      <c r="L94" s="170">
        <v>2</v>
      </c>
      <c r="M94" s="181"/>
      <c r="N94" s="182">
        <v>1</v>
      </c>
      <c r="O94" s="182">
        <v>1</v>
      </c>
      <c r="P94" s="183"/>
      <c r="Q94" s="187"/>
      <c r="R94" s="173" t="s">
        <v>439</v>
      </c>
      <c r="S94" s="174"/>
      <c r="T94" s="184"/>
      <c r="U94" s="170">
        <v>687</v>
      </c>
      <c r="V94" s="179">
        <v>353</v>
      </c>
      <c r="W94" s="182">
        <v>77</v>
      </c>
      <c r="X94" s="182">
        <v>43</v>
      </c>
      <c r="Y94" s="182">
        <v>214</v>
      </c>
      <c r="Z94" s="165">
        <v>1431</v>
      </c>
      <c r="AA94" s="165">
        <v>47669</v>
      </c>
      <c r="AB94" s="165">
        <v>5216</v>
      </c>
      <c r="AC94" s="165">
        <v>1377</v>
      </c>
      <c r="AD94" s="182">
        <v>54</v>
      </c>
      <c r="AE94" s="182">
        <v>254</v>
      </c>
      <c r="AF94" s="182">
        <v>902</v>
      </c>
      <c r="AG94" s="185">
        <v>3855441</v>
      </c>
    </row>
    <row r="95" spans="1:33" x14ac:dyDescent="0.2">
      <c r="A95" s="155" t="s">
        <v>244</v>
      </c>
      <c r="B95" s="167">
        <v>4120</v>
      </c>
      <c r="C95" s="194">
        <v>2920</v>
      </c>
      <c r="D95" s="180">
        <v>5</v>
      </c>
      <c r="E95" s="170">
        <v>206</v>
      </c>
      <c r="F95" s="179">
        <v>5</v>
      </c>
      <c r="G95" s="182">
        <v>60</v>
      </c>
      <c r="H95" s="182">
        <v>59</v>
      </c>
      <c r="I95" s="182">
        <v>50</v>
      </c>
      <c r="J95" s="182">
        <v>23</v>
      </c>
      <c r="K95" s="180">
        <v>9</v>
      </c>
      <c r="L95" s="170">
        <v>1</v>
      </c>
      <c r="M95" s="188"/>
      <c r="N95" s="190"/>
      <c r="O95" s="190"/>
      <c r="P95" s="190"/>
      <c r="Q95" s="180">
        <v>1</v>
      </c>
      <c r="R95" s="173" t="s">
        <v>244</v>
      </c>
      <c r="S95" s="174"/>
      <c r="T95" s="192"/>
      <c r="U95" s="170">
        <v>988</v>
      </c>
      <c r="V95" s="179">
        <v>262</v>
      </c>
      <c r="W95" s="182">
        <v>271</v>
      </c>
      <c r="X95" s="182">
        <v>157</v>
      </c>
      <c r="Y95" s="182">
        <v>298</v>
      </c>
      <c r="Z95" s="165">
        <v>3304</v>
      </c>
      <c r="AA95" s="165">
        <v>18824</v>
      </c>
      <c r="AB95" s="165">
        <v>8027</v>
      </c>
      <c r="AC95" s="182">
        <v>782</v>
      </c>
      <c r="AD95" s="182">
        <v>108</v>
      </c>
      <c r="AE95" s="182">
        <v>706</v>
      </c>
      <c r="AF95" s="165">
        <v>2350</v>
      </c>
      <c r="AG95" s="185">
        <v>7757184</v>
      </c>
    </row>
    <row r="96" spans="1:33" x14ac:dyDescent="0.15">
      <c r="A96" s="155" t="s">
        <v>258</v>
      </c>
      <c r="B96" s="167">
        <v>1920</v>
      </c>
      <c r="C96" s="194">
        <v>1187</v>
      </c>
      <c r="D96" s="180">
        <v>15</v>
      </c>
      <c r="E96" s="170">
        <v>167</v>
      </c>
      <c r="F96" s="181"/>
      <c r="G96" s="182">
        <v>41</v>
      </c>
      <c r="H96" s="182">
        <v>73</v>
      </c>
      <c r="I96" s="182">
        <v>7</v>
      </c>
      <c r="J96" s="182">
        <v>28</v>
      </c>
      <c r="K96" s="180">
        <v>18</v>
      </c>
      <c r="L96" s="170">
        <v>2</v>
      </c>
      <c r="M96" s="181"/>
      <c r="N96" s="183"/>
      <c r="O96" s="183"/>
      <c r="P96" s="182">
        <v>1</v>
      </c>
      <c r="Q96" s="180">
        <v>1</v>
      </c>
      <c r="R96" s="173" t="s">
        <v>258</v>
      </c>
      <c r="S96" s="174"/>
      <c r="T96" s="184"/>
      <c r="U96" s="170">
        <v>549</v>
      </c>
      <c r="V96" s="179">
        <v>195</v>
      </c>
      <c r="W96" s="182">
        <v>90</v>
      </c>
      <c r="X96" s="182">
        <v>66</v>
      </c>
      <c r="Y96" s="182">
        <v>198</v>
      </c>
      <c r="Z96" s="165">
        <v>1517</v>
      </c>
      <c r="AA96" s="165">
        <v>38665</v>
      </c>
      <c r="AB96" s="165">
        <v>3741</v>
      </c>
      <c r="AC96" s="182">
        <v>78</v>
      </c>
      <c r="AD96" s="182">
        <v>71</v>
      </c>
      <c r="AE96" s="182">
        <v>356</v>
      </c>
      <c r="AF96" s="165">
        <v>1086</v>
      </c>
      <c r="AG96" s="185">
        <v>3673198</v>
      </c>
    </row>
    <row r="97" spans="1:33" x14ac:dyDescent="0.15">
      <c r="A97" s="155" t="s">
        <v>245</v>
      </c>
      <c r="B97" s="170">
        <v>528</v>
      </c>
      <c r="C97" s="179">
        <v>354</v>
      </c>
      <c r="D97" s="180">
        <v>29</v>
      </c>
      <c r="E97" s="170">
        <v>66</v>
      </c>
      <c r="F97" s="181"/>
      <c r="G97" s="182">
        <v>12</v>
      </c>
      <c r="H97" s="182">
        <v>22</v>
      </c>
      <c r="I97" s="182">
        <v>6</v>
      </c>
      <c r="J97" s="183"/>
      <c r="K97" s="180">
        <v>26</v>
      </c>
      <c r="L97" s="170">
        <v>3</v>
      </c>
      <c r="M97" s="181"/>
      <c r="N97" s="182">
        <v>1</v>
      </c>
      <c r="O97" s="182">
        <v>1</v>
      </c>
      <c r="P97" s="183"/>
      <c r="Q97" s="180">
        <v>1</v>
      </c>
      <c r="R97" s="173" t="s">
        <v>245</v>
      </c>
      <c r="S97" s="174"/>
      <c r="T97" s="184"/>
      <c r="U97" s="170">
        <v>76</v>
      </c>
      <c r="V97" s="179">
        <v>22</v>
      </c>
      <c r="W97" s="182">
        <v>8</v>
      </c>
      <c r="X97" s="182">
        <v>7</v>
      </c>
      <c r="Y97" s="182">
        <v>39</v>
      </c>
      <c r="Z97" s="182">
        <v>618</v>
      </c>
      <c r="AA97" s="165">
        <v>29715</v>
      </c>
      <c r="AB97" s="165">
        <v>3384</v>
      </c>
      <c r="AC97" s="182">
        <v>993</v>
      </c>
      <c r="AD97" s="182">
        <v>43</v>
      </c>
      <c r="AE97" s="182">
        <v>107</v>
      </c>
      <c r="AF97" s="182">
        <v>323</v>
      </c>
      <c r="AG97" s="185">
        <v>1458575</v>
      </c>
    </row>
    <row r="98" spans="1:33" x14ac:dyDescent="0.2">
      <c r="A98" s="155" t="s">
        <v>259</v>
      </c>
      <c r="B98" s="170">
        <v>190</v>
      </c>
      <c r="C98" s="179">
        <v>126</v>
      </c>
      <c r="D98" s="180">
        <v>3</v>
      </c>
      <c r="E98" s="170">
        <v>23</v>
      </c>
      <c r="F98" s="188"/>
      <c r="G98" s="182">
        <v>2</v>
      </c>
      <c r="H98" s="182">
        <v>8</v>
      </c>
      <c r="I98" s="182">
        <v>2</v>
      </c>
      <c r="J98" s="182">
        <v>1</v>
      </c>
      <c r="K98" s="180">
        <v>10</v>
      </c>
      <c r="L98" s="189"/>
      <c r="M98" s="188"/>
      <c r="N98" s="190"/>
      <c r="O98" s="190"/>
      <c r="P98" s="190"/>
      <c r="Q98" s="191"/>
      <c r="R98" s="173" t="s">
        <v>259</v>
      </c>
      <c r="S98" s="174"/>
      <c r="T98" s="192"/>
      <c r="U98" s="170">
        <v>38</v>
      </c>
      <c r="V98" s="179">
        <v>8</v>
      </c>
      <c r="W98" s="182">
        <v>5</v>
      </c>
      <c r="X98" s="182">
        <v>3</v>
      </c>
      <c r="Y98" s="182">
        <v>22</v>
      </c>
      <c r="Z98" s="182">
        <v>205</v>
      </c>
      <c r="AA98" s="165">
        <v>7799</v>
      </c>
      <c r="AB98" s="165">
        <v>1054</v>
      </c>
      <c r="AC98" s="182">
        <v>41</v>
      </c>
      <c r="AD98" s="182">
        <v>17</v>
      </c>
      <c r="AE98" s="182">
        <v>31</v>
      </c>
      <c r="AF98" s="182">
        <v>115</v>
      </c>
      <c r="AG98" s="185">
        <v>618466</v>
      </c>
    </row>
    <row r="99" spans="1:33" x14ac:dyDescent="0.15">
      <c r="A99" s="155" t="s">
        <v>440</v>
      </c>
      <c r="B99" s="170">
        <v>223</v>
      </c>
      <c r="C99" s="179">
        <v>132</v>
      </c>
      <c r="D99" s="180">
        <v>10</v>
      </c>
      <c r="E99" s="170">
        <v>27</v>
      </c>
      <c r="F99" s="181"/>
      <c r="G99" s="182">
        <v>7</v>
      </c>
      <c r="H99" s="182">
        <v>9</v>
      </c>
      <c r="I99" s="182">
        <v>8</v>
      </c>
      <c r="J99" s="182">
        <v>1</v>
      </c>
      <c r="K99" s="180">
        <v>2</v>
      </c>
      <c r="L99" s="170">
        <v>2</v>
      </c>
      <c r="M99" s="181"/>
      <c r="N99" s="182">
        <v>1</v>
      </c>
      <c r="O99" s="182">
        <v>1</v>
      </c>
      <c r="P99" s="183"/>
      <c r="Q99" s="187"/>
      <c r="R99" s="173" t="s">
        <v>440</v>
      </c>
      <c r="S99" s="174"/>
      <c r="T99" s="184"/>
      <c r="U99" s="170">
        <v>52</v>
      </c>
      <c r="V99" s="179">
        <v>32</v>
      </c>
      <c r="W99" s="182">
        <v>6</v>
      </c>
      <c r="X99" s="183"/>
      <c r="Y99" s="182">
        <v>14</v>
      </c>
      <c r="Z99" s="182">
        <v>208</v>
      </c>
      <c r="AA99" s="165">
        <v>8667</v>
      </c>
      <c r="AB99" s="182">
        <v>839</v>
      </c>
      <c r="AC99" s="182">
        <v>84</v>
      </c>
      <c r="AD99" s="182">
        <v>9</v>
      </c>
      <c r="AE99" s="182">
        <v>45</v>
      </c>
      <c r="AF99" s="182">
        <v>122</v>
      </c>
      <c r="AG99" s="185">
        <v>540233</v>
      </c>
    </row>
    <row r="100" spans="1:33" x14ac:dyDescent="0.15">
      <c r="A100" s="155" t="s">
        <v>260</v>
      </c>
      <c r="B100" s="170">
        <v>170</v>
      </c>
      <c r="C100" s="179">
        <v>103</v>
      </c>
      <c r="D100" s="180">
        <v>4</v>
      </c>
      <c r="E100" s="170">
        <v>34</v>
      </c>
      <c r="F100" s="181"/>
      <c r="G100" s="182">
        <v>10</v>
      </c>
      <c r="H100" s="182">
        <v>7</v>
      </c>
      <c r="I100" s="182">
        <v>4</v>
      </c>
      <c r="J100" s="182">
        <v>1</v>
      </c>
      <c r="K100" s="180">
        <v>12</v>
      </c>
      <c r="L100" s="186"/>
      <c r="M100" s="181"/>
      <c r="N100" s="183"/>
      <c r="O100" s="183"/>
      <c r="P100" s="183"/>
      <c r="Q100" s="187"/>
      <c r="R100" s="173" t="s">
        <v>260</v>
      </c>
      <c r="S100" s="174"/>
      <c r="T100" s="184"/>
      <c r="U100" s="170">
        <v>29</v>
      </c>
      <c r="V100" s="179">
        <v>10</v>
      </c>
      <c r="W100" s="182">
        <v>4</v>
      </c>
      <c r="X100" s="182">
        <v>4</v>
      </c>
      <c r="Y100" s="182">
        <v>11</v>
      </c>
      <c r="Z100" s="182">
        <v>153</v>
      </c>
      <c r="AA100" s="165">
        <v>11009</v>
      </c>
      <c r="AB100" s="182">
        <v>569</v>
      </c>
      <c r="AC100" s="182">
        <v>30</v>
      </c>
      <c r="AD100" s="182">
        <v>10</v>
      </c>
      <c r="AE100" s="182">
        <v>33</v>
      </c>
      <c r="AF100" s="182">
        <v>86</v>
      </c>
      <c r="AG100" s="185">
        <v>1040114</v>
      </c>
    </row>
    <row r="101" spans="1:33" x14ac:dyDescent="0.2">
      <c r="A101" s="155" t="s">
        <v>441</v>
      </c>
      <c r="B101" s="170">
        <v>359</v>
      </c>
      <c r="C101" s="179">
        <v>144</v>
      </c>
      <c r="D101" s="180">
        <v>23</v>
      </c>
      <c r="E101" s="170">
        <v>44</v>
      </c>
      <c r="F101" s="188"/>
      <c r="G101" s="182">
        <v>8</v>
      </c>
      <c r="H101" s="182">
        <v>14</v>
      </c>
      <c r="I101" s="190"/>
      <c r="J101" s="190"/>
      <c r="K101" s="180">
        <v>22</v>
      </c>
      <c r="L101" s="189"/>
      <c r="M101" s="188"/>
      <c r="N101" s="190"/>
      <c r="O101" s="190"/>
      <c r="P101" s="190"/>
      <c r="Q101" s="191"/>
      <c r="R101" s="173" t="s">
        <v>441</v>
      </c>
      <c r="S101" s="174"/>
      <c r="T101" s="192"/>
      <c r="U101" s="170">
        <v>148</v>
      </c>
      <c r="V101" s="179">
        <v>91</v>
      </c>
      <c r="W101" s="182">
        <v>8</v>
      </c>
      <c r="X101" s="182">
        <v>3</v>
      </c>
      <c r="Y101" s="182">
        <v>46</v>
      </c>
      <c r="Z101" s="182">
        <v>226</v>
      </c>
      <c r="AA101" s="165">
        <v>7136</v>
      </c>
      <c r="AB101" s="182">
        <v>554</v>
      </c>
      <c r="AC101" s="165">
        <v>1301</v>
      </c>
      <c r="AD101" s="182">
        <v>12</v>
      </c>
      <c r="AE101" s="182">
        <v>49</v>
      </c>
      <c r="AF101" s="182">
        <v>115</v>
      </c>
      <c r="AG101" s="185">
        <v>559622</v>
      </c>
    </row>
    <row r="102" spans="1:33" x14ac:dyDescent="0.15">
      <c r="A102" s="155" t="s">
        <v>309</v>
      </c>
      <c r="B102" s="170">
        <v>905</v>
      </c>
      <c r="C102" s="179">
        <v>402</v>
      </c>
      <c r="D102" s="180">
        <v>45</v>
      </c>
      <c r="E102" s="170">
        <v>71</v>
      </c>
      <c r="F102" s="181"/>
      <c r="G102" s="182">
        <v>14</v>
      </c>
      <c r="H102" s="182">
        <v>16</v>
      </c>
      <c r="I102" s="182">
        <v>5</v>
      </c>
      <c r="J102" s="183"/>
      <c r="K102" s="180">
        <v>36</v>
      </c>
      <c r="L102" s="186"/>
      <c r="M102" s="181"/>
      <c r="N102" s="183"/>
      <c r="O102" s="183"/>
      <c r="P102" s="183"/>
      <c r="Q102" s="187"/>
      <c r="R102" s="173" t="s">
        <v>309</v>
      </c>
      <c r="S102" s="174"/>
      <c r="T102" s="184"/>
      <c r="U102" s="170">
        <v>387</v>
      </c>
      <c r="V102" s="179">
        <v>266</v>
      </c>
      <c r="W102" s="182">
        <v>13</v>
      </c>
      <c r="X102" s="182">
        <v>14</v>
      </c>
      <c r="Y102" s="182">
        <v>94</v>
      </c>
      <c r="Z102" s="182">
        <v>625</v>
      </c>
      <c r="AA102" s="165">
        <v>33967</v>
      </c>
      <c r="AB102" s="165">
        <v>3345</v>
      </c>
      <c r="AC102" s="165">
        <v>5162</v>
      </c>
      <c r="AD102" s="182">
        <v>40</v>
      </c>
      <c r="AE102" s="182">
        <v>133</v>
      </c>
      <c r="AF102" s="182">
        <v>356</v>
      </c>
      <c r="AG102" s="185">
        <v>2042718</v>
      </c>
    </row>
    <row r="103" spans="1:33" x14ac:dyDescent="0.15">
      <c r="A103" s="155" t="s">
        <v>311</v>
      </c>
      <c r="B103" s="170">
        <v>624</v>
      </c>
      <c r="C103" s="179">
        <v>318</v>
      </c>
      <c r="D103" s="180">
        <v>24</v>
      </c>
      <c r="E103" s="170">
        <v>60</v>
      </c>
      <c r="F103" s="181"/>
      <c r="G103" s="182">
        <v>17</v>
      </c>
      <c r="H103" s="182">
        <v>23</v>
      </c>
      <c r="I103" s="182">
        <v>1</v>
      </c>
      <c r="J103" s="182">
        <v>2</v>
      </c>
      <c r="K103" s="180">
        <v>17</v>
      </c>
      <c r="L103" s="186"/>
      <c r="M103" s="181"/>
      <c r="N103" s="183"/>
      <c r="O103" s="183"/>
      <c r="P103" s="183"/>
      <c r="Q103" s="187"/>
      <c r="R103" s="173" t="s">
        <v>311</v>
      </c>
      <c r="S103" s="174"/>
      <c r="T103" s="184"/>
      <c r="U103" s="170">
        <v>222</v>
      </c>
      <c r="V103" s="179">
        <v>127</v>
      </c>
      <c r="W103" s="182">
        <v>18</v>
      </c>
      <c r="X103" s="182">
        <v>12</v>
      </c>
      <c r="Y103" s="182">
        <v>65</v>
      </c>
      <c r="Z103" s="182">
        <v>496</v>
      </c>
      <c r="AA103" s="165">
        <v>20558</v>
      </c>
      <c r="AB103" s="182">
        <v>999</v>
      </c>
      <c r="AC103" s="182">
        <v>392</v>
      </c>
      <c r="AD103" s="182">
        <v>19</v>
      </c>
      <c r="AE103" s="182">
        <v>80</v>
      </c>
      <c r="AF103" s="182">
        <v>239</v>
      </c>
      <c r="AG103" s="185">
        <v>1136823</v>
      </c>
    </row>
    <row r="104" spans="1:33" x14ac:dyDescent="0.2">
      <c r="A104" s="155" t="s">
        <v>250</v>
      </c>
      <c r="B104" s="167">
        <v>1010</v>
      </c>
      <c r="C104" s="179">
        <v>530</v>
      </c>
      <c r="D104" s="180">
        <v>26</v>
      </c>
      <c r="E104" s="170">
        <v>135</v>
      </c>
      <c r="F104" s="188"/>
      <c r="G104" s="182">
        <v>25</v>
      </c>
      <c r="H104" s="182">
        <v>62</v>
      </c>
      <c r="I104" s="182">
        <v>12</v>
      </c>
      <c r="J104" s="182">
        <v>8</v>
      </c>
      <c r="K104" s="180">
        <v>28</v>
      </c>
      <c r="L104" s="170">
        <v>1</v>
      </c>
      <c r="M104" s="188"/>
      <c r="N104" s="190"/>
      <c r="O104" s="182">
        <v>1</v>
      </c>
      <c r="P104" s="190"/>
      <c r="Q104" s="191"/>
      <c r="R104" s="173" t="s">
        <v>250</v>
      </c>
      <c r="S104" s="174"/>
      <c r="T104" s="192"/>
      <c r="U104" s="170">
        <v>318</v>
      </c>
      <c r="V104" s="179">
        <v>148</v>
      </c>
      <c r="W104" s="182">
        <v>33</v>
      </c>
      <c r="X104" s="182">
        <v>27</v>
      </c>
      <c r="Y104" s="182">
        <v>110</v>
      </c>
      <c r="Z104" s="182">
        <v>733</v>
      </c>
      <c r="AA104" s="165">
        <v>41265</v>
      </c>
      <c r="AB104" s="165">
        <v>2617</v>
      </c>
      <c r="AC104" s="182">
        <v>861</v>
      </c>
      <c r="AD104" s="182">
        <v>33</v>
      </c>
      <c r="AE104" s="182">
        <v>149</v>
      </c>
      <c r="AF104" s="182">
        <v>415</v>
      </c>
      <c r="AG104" s="185">
        <v>5543844</v>
      </c>
    </row>
    <row r="105" spans="1:33" x14ac:dyDescent="0.15">
      <c r="A105" s="155" t="s">
        <v>246</v>
      </c>
      <c r="B105" s="167">
        <v>2009</v>
      </c>
      <c r="C105" s="194">
        <v>1102</v>
      </c>
      <c r="D105" s="180">
        <v>40</v>
      </c>
      <c r="E105" s="170">
        <v>220</v>
      </c>
      <c r="F105" s="179">
        <v>1</v>
      </c>
      <c r="G105" s="182">
        <v>57</v>
      </c>
      <c r="H105" s="182">
        <v>102</v>
      </c>
      <c r="I105" s="182">
        <v>44</v>
      </c>
      <c r="J105" s="182">
        <v>7</v>
      </c>
      <c r="K105" s="180">
        <v>9</v>
      </c>
      <c r="L105" s="170">
        <v>1</v>
      </c>
      <c r="M105" s="181"/>
      <c r="N105" s="183"/>
      <c r="O105" s="183"/>
      <c r="P105" s="182">
        <v>1</v>
      </c>
      <c r="Q105" s="187"/>
      <c r="R105" s="173" t="s">
        <v>246</v>
      </c>
      <c r="S105" s="174"/>
      <c r="T105" s="184"/>
      <c r="U105" s="170">
        <v>646</v>
      </c>
      <c r="V105" s="179">
        <v>341</v>
      </c>
      <c r="W105" s="182">
        <v>75</v>
      </c>
      <c r="X105" s="182">
        <v>28</v>
      </c>
      <c r="Y105" s="182">
        <v>202</v>
      </c>
      <c r="Z105" s="165">
        <v>1453</v>
      </c>
      <c r="AA105" s="165">
        <v>37939</v>
      </c>
      <c r="AB105" s="165">
        <v>5405</v>
      </c>
      <c r="AC105" s="182">
        <v>647</v>
      </c>
      <c r="AD105" s="182">
        <v>65</v>
      </c>
      <c r="AE105" s="182">
        <v>303</v>
      </c>
      <c r="AF105" s="182">
        <v>876</v>
      </c>
      <c r="AG105" s="185">
        <v>4292689</v>
      </c>
    </row>
    <row r="106" spans="1:33" x14ac:dyDescent="0.15">
      <c r="A106" s="155" t="s">
        <v>262</v>
      </c>
      <c r="B106" s="170">
        <v>660</v>
      </c>
      <c r="C106" s="179">
        <v>335</v>
      </c>
      <c r="D106" s="180">
        <v>22</v>
      </c>
      <c r="E106" s="170">
        <v>69</v>
      </c>
      <c r="F106" s="181"/>
      <c r="G106" s="182">
        <v>19</v>
      </c>
      <c r="H106" s="182">
        <v>23</v>
      </c>
      <c r="I106" s="182">
        <v>9</v>
      </c>
      <c r="J106" s="182">
        <v>1</v>
      </c>
      <c r="K106" s="180">
        <v>17</v>
      </c>
      <c r="L106" s="170">
        <v>3</v>
      </c>
      <c r="M106" s="181"/>
      <c r="N106" s="183"/>
      <c r="O106" s="182">
        <v>2</v>
      </c>
      <c r="P106" s="183"/>
      <c r="Q106" s="180">
        <v>1</v>
      </c>
      <c r="R106" s="173" t="s">
        <v>262</v>
      </c>
      <c r="S106" s="174"/>
      <c r="T106" s="184"/>
      <c r="U106" s="170">
        <v>231</v>
      </c>
      <c r="V106" s="179">
        <v>140</v>
      </c>
      <c r="W106" s="182">
        <v>22</v>
      </c>
      <c r="X106" s="182">
        <v>4</v>
      </c>
      <c r="Y106" s="182">
        <v>65</v>
      </c>
      <c r="Z106" s="182">
        <v>463</v>
      </c>
      <c r="AA106" s="165">
        <v>24045</v>
      </c>
      <c r="AB106" s="165">
        <v>1765</v>
      </c>
      <c r="AC106" s="182">
        <v>284</v>
      </c>
      <c r="AD106" s="182">
        <v>19</v>
      </c>
      <c r="AE106" s="182">
        <v>82</v>
      </c>
      <c r="AF106" s="182">
        <v>219</v>
      </c>
      <c r="AG106" s="185">
        <v>1793061</v>
      </c>
    </row>
    <row r="107" spans="1:33" x14ac:dyDescent="0.15">
      <c r="A107" s="155" t="s">
        <v>442</v>
      </c>
      <c r="B107" s="170">
        <v>383</v>
      </c>
      <c r="C107" s="179">
        <v>216</v>
      </c>
      <c r="D107" s="180">
        <v>6</v>
      </c>
      <c r="E107" s="170">
        <v>46</v>
      </c>
      <c r="F107" s="181"/>
      <c r="G107" s="182">
        <v>13</v>
      </c>
      <c r="H107" s="182">
        <v>17</v>
      </c>
      <c r="I107" s="182">
        <v>5</v>
      </c>
      <c r="J107" s="182">
        <v>1</v>
      </c>
      <c r="K107" s="180">
        <v>10</v>
      </c>
      <c r="L107" s="170">
        <v>1</v>
      </c>
      <c r="M107" s="181"/>
      <c r="N107" s="183"/>
      <c r="O107" s="182">
        <v>1</v>
      </c>
      <c r="P107" s="183"/>
      <c r="Q107" s="187"/>
      <c r="R107" s="173" t="s">
        <v>442</v>
      </c>
      <c r="S107" s="174"/>
      <c r="T107" s="184"/>
      <c r="U107" s="170">
        <v>114</v>
      </c>
      <c r="V107" s="179">
        <v>64</v>
      </c>
      <c r="W107" s="182">
        <v>1</v>
      </c>
      <c r="X107" s="182">
        <v>8</v>
      </c>
      <c r="Y107" s="182">
        <v>41</v>
      </c>
      <c r="Z107" s="182">
        <v>318</v>
      </c>
      <c r="AA107" s="165">
        <v>8650</v>
      </c>
      <c r="AB107" s="182">
        <v>959</v>
      </c>
      <c r="AC107" s="182">
        <v>16</v>
      </c>
      <c r="AD107" s="182">
        <v>12</v>
      </c>
      <c r="AE107" s="182">
        <v>62</v>
      </c>
      <c r="AF107" s="182">
        <v>148</v>
      </c>
      <c r="AG107" s="185">
        <v>975716</v>
      </c>
    </row>
    <row r="108" spans="1:33" x14ac:dyDescent="0.2">
      <c r="A108" s="155" t="s">
        <v>263</v>
      </c>
      <c r="B108" s="170">
        <v>501</v>
      </c>
      <c r="C108" s="179">
        <v>318</v>
      </c>
      <c r="D108" s="180">
        <v>9</v>
      </c>
      <c r="E108" s="170">
        <v>55</v>
      </c>
      <c r="F108" s="188"/>
      <c r="G108" s="182">
        <v>13</v>
      </c>
      <c r="H108" s="182">
        <v>14</v>
      </c>
      <c r="I108" s="182">
        <v>13</v>
      </c>
      <c r="J108" s="182">
        <v>5</v>
      </c>
      <c r="K108" s="180">
        <v>10</v>
      </c>
      <c r="L108" s="170">
        <v>2</v>
      </c>
      <c r="M108" s="188"/>
      <c r="N108" s="190"/>
      <c r="O108" s="190"/>
      <c r="P108" s="190"/>
      <c r="Q108" s="180">
        <v>2</v>
      </c>
      <c r="R108" s="173" t="s">
        <v>263</v>
      </c>
      <c r="S108" s="174"/>
      <c r="T108" s="192"/>
      <c r="U108" s="170">
        <v>117</v>
      </c>
      <c r="V108" s="179">
        <v>55</v>
      </c>
      <c r="W108" s="182">
        <v>7</v>
      </c>
      <c r="X108" s="182">
        <v>12</v>
      </c>
      <c r="Y108" s="182">
        <v>43</v>
      </c>
      <c r="Z108" s="182">
        <v>432</v>
      </c>
      <c r="AA108" s="165">
        <v>14529</v>
      </c>
      <c r="AB108" s="182">
        <v>874</v>
      </c>
      <c r="AC108" s="182">
        <v>259</v>
      </c>
      <c r="AD108" s="182">
        <v>49</v>
      </c>
      <c r="AE108" s="182">
        <v>125</v>
      </c>
      <c r="AF108" s="182">
        <v>270</v>
      </c>
      <c r="AG108" s="185">
        <v>1590203</v>
      </c>
    </row>
    <row r="109" spans="1:33" x14ac:dyDescent="0.15">
      <c r="A109" s="155" t="s">
        <v>247</v>
      </c>
      <c r="B109" s="167">
        <v>2007</v>
      </c>
      <c r="C109" s="194">
        <v>1406</v>
      </c>
      <c r="D109" s="180">
        <v>7</v>
      </c>
      <c r="E109" s="170">
        <v>183</v>
      </c>
      <c r="F109" s="181"/>
      <c r="G109" s="182">
        <v>40</v>
      </c>
      <c r="H109" s="182">
        <v>51</v>
      </c>
      <c r="I109" s="182">
        <v>39</v>
      </c>
      <c r="J109" s="182">
        <v>19</v>
      </c>
      <c r="K109" s="180">
        <v>34</v>
      </c>
      <c r="L109" s="170">
        <v>3</v>
      </c>
      <c r="M109" s="181"/>
      <c r="N109" s="182">
        <v>1</v>
      </c>
      <c r="O109" s="183"/>
      <c r="P109" s="182">
        <v>1</v>
      </c>
      <c r="Q109" s="180">
        <v>1</v>
      </c>
      <c r="R109" s="173" t="s">
        <v>247</v>
      </c>
      <c r="S109" s="174"/>
      <c r="T109" s="184"/>
      <c r="U109" s="170">
        <v>408</v>
      </c>
      <c r="V109" s="179">
        <v>111</v>
      </c>
      <c r="W109" s="182">
        <v>91</v>
      </c>
      <c r="X109" s="182">
        <v>39</v>
      </c>
      <c r="Y109" s="182">
        <v>167</v>
      </c>
      <c r="Z109" s="165">
        <v>1888</v>
      </c>
      <c r="AA109" s="165">
        <v>32032</v>
      </c>
      <c r="AB109" s="165">
        <v>8304</v>
      </c>
      <c r="AC109" s="182">
        <v>569</v>
      </c>
      <c r="AD109" s="182">
        <v>72</v>
      </c>
      <c r="AE109" s="182">
        <v>481</v>
      </c>
      <c r="AF109" s="165">
        <v>1503</v>
      </c>
      <c r="AG109" s="185">
        <v>3456434</v>
      </c>
    </row>
    <row r="110" spans="1:33" x14ac:dyDescent="0.15">
      <c r="A110" s="155" t="s">
        <v>248</v>
      </c>
      <c r="B110" s="167">
        <v>1507</v>
      </c>
      <c r="C110" s="179">
        <v>827</v>
      </c>
      <c r="D110" s="180">
        <v>58</v>
      </c>
      <c r="E110" s="170">
        <v>148</v>
      </c>
      <c r="F110" s="179">
        <v>1</v>
      </c>
      <c r="G110" s="182">
        <v>42</v>
      </c>
      <c r="H110" s="182">
        <v>33</v>
      </c>
      <c r="I110" s="182">
        <v>38</v>
      </c>
      <c r="J110" s="182">
        <v>8</v>
      </c>
      <c r="K110" s="180">
        <v>26</v>
      </c>
      <c r="L110" s="170">
        <v>1</v>
      </c>
      <c r="M110" s="181"/>
      <c r="N110" s="183"/>
      <c r="O110" s="183"/>
      <c r="P110" s="183"/>
      <c r="Q110" s="180">
        <v>1</v>
      </c>
      <c r="R110" s="173" t="s">
        <v>248</v>
      </c>
      <c r="S110" s="174"/>
      <c r="T110" s="184"/>
      <c r="U110" s="170">
        <v>473</v>
      </c>
      <c r="V110" s="179">
        <v>263</v>
      </c>
      <c r="W110" s="182">
        <v>44</v>
      </c>
      <c r="X110" s="182">
        <v>16</v>
      </c>
      <c r="Y110" s="182">
        <v>150</v>
      </c>
      <c r="Z110" s="165">
        <v>1100</v>
      </c>
      <c r="AA110" s="165">
        <v>28965</v>
      </c>
      <c r="AB110" s="165">
        <v>2538</v>
      </c>
      <c r="AC110" s="182">
        <v>667</v>
      </c>
      <c r="AD110" s="182">
        <v>53</v>
      </c>
      <c r="AE110" s="182">
        <v>224</v>
      </c>
      <c r="AF110" s="182">
        <v>694</v>
      </c>
      <c r="AG110" s="185">
        <v>2511689</v>
      </c>
    </row>
    <row r="111" spans="1:33" x14ac:dyDescent="0.2">
      <c r="A111" s="155" t="s">
        <v>252</v>
      </c>
      <c r="B111" s="170">
        <v>385</v>
      </c>
      <c r="C111" s="179">
        <v>190</v>
      </c>
      <c r="D111" s="180">
        <v>7</v>
      </c>
      <c r="E111" s="170">
        <v>39</v>
      </c>
      <c r="F111" s="188"/>
      <c r="G111" s="182">
        <v>8</v>
      </c>
      <c r="H111" s="182">
        <v>17</v>
      </c>
      <c r="I111" s="182">
        <v>4</v>
      </c>
      <c r="J111" s="182">
        <v>5</v>
      </c>
      <c r="K111" s="180">
        <v>5</v>
      </c>
      <c r="L111" s="189"/>
      <c r="M111" s="188"/>
      <c r="N111" s="190"/>
      <c r="O111" s="190"/>
      <c r="P111" s="190"/>
      <c r="Q111" s="191"/>
      <c r="R111" s="173" t="s">
        <v>252</v>
      </c>
      <c r="S111" s="174"/>
      <c r="T111" s="192"/>
      <c r="U111" s="170">
        <v>149</v>
      </c>
      <c r="V111" s="179">
        <v>96</v>
      </c>
      <c r="W111" s="182">
        <v>14</v>
      </c>
      <c r="X111" s="182">
        <v>4</v>
      </c>
      <c r="Y111" s="182">
        <v>35</v>
      </c>
      <c r="Z111" s="182">
        <v>279</v>
      </c>
      <c r="AA111" s="165">
        <v>13079</v>
      </c>
      <c r="AB111" s="182">
        <v>875</v>
      </c>
      <c r="AC111" s="165">
        <v>1266</v>
      </c>
      <c r="AD111" s="182">
        <v>12</v>
      </c>
      <c r="AE111" s="182">
        <v>66</v>
      </c>
      <c r="AF111" s="182">
        <v>183</v>
      </c>
      <c r="AG111" s="185">
        <v>1637926</v>
      </c>
    </row>
    <row r="112" spans="1:33" x14ac:dyDescent="0.15">
      <c r="A112" s="155" t="s">
        <v>443</v>
      </c>
      <c r="B112" s="170">
        <v>346</v>
      </c>
      <c r="C112" s="179">
        <v>176</v>
      </c>
      <c r="D112" s="180">
        <v>12</v>
      </c>
      <c r="E112" s="170">
        <v>21</v>
      </c>
      <c r="F112" s="181"/>
      <c r="G112" s="182">
        <v>6</v>
      </c>
      <c r="H112" s="182">
        <v>6</v>
      </c>
      <c r="I112" s="182">
        <v>2</v>
      </c>
      <c r="J112" s="182">
        <v>2</v>
      </c>
      <c r="K112" s="180">
        <v>5</v>
      </c>
      <c r="L112" s="170">
        <v>2</v>
      </c>
      <c r="M112" s="181"/>
      <c r="N112" s="183"/>
      <c r="O112" s="183"/>
      <c r="P112" s="182">
        <v>1</v>
      </c>
      <c r="Q112" s="180">
        <v>1</v>
      </c>
      <c r="R112" s="173" t="s">
        <v>443</v>
      </c>
      <c r="S112" s="174"/>
      <c r="T112" s="184"/>
      <c r="U112" s="170">
        <v>135</v>
      </c>
      <c r="V112" s="179">
        <v>93</v>
      </c>
      <c r="W112" s="182">
        <v>9</v>
      </c>
      <c r="X112" s="182">
        <v>6</v>
      </c>
      <c r="Y112" s="182">
        <v>27</v>
      </c>
      <c r="Z112" s="182">
        <v>245</v>
      </c>
      <c r="AA112" s="165">
        <v>10359</v>
      </c>
      <c r="AB112" s="182">
        <v>706</v>
      </c>
      <c r="AC112" s="165">
        <v>1355</v>
      </c>
      <c r="AD112" s="182">
        <v>12</v>
      </c>
      <c r="AE112" s="182">
        <v>32</v>
      </c>
      <c r="AF112" s="182">
        <v>148</v>
      </c>
      <c r="AG112" s="185">
        <v>650549</v>
      </c>
    </row>
    <row r="113" spans="1:33" x14ac:dyDescent="0.15">
      <c r="A113" s="155" t="s">
        <v>328</v>
      </c>
      <c r="B113" s="170">
        <v>219</v>
      </c>
      <c r="C113" s="179">
        <v>115</v>
      </c>
      <c r="D113" s="180">
        <v>6</v>
      </c>
      <c r="E113" s="170">
        <v>19</v>
      </c>
      <c r="F113" s="181"/>
      <c r="G113" s="182">
        <v>2</v>
      </c>
      <c r="H113" s="182">
        <v>12</v>
      </c>
      <c r="I113" s="182">
        <v>3</v>
      </c>
      <c r="J113" s="183"/>
      <c r="K113" s="180">
        <v>2</v>
      </c>
      <c r="L113" s="170">
        <v>2</v>
      </c>
      <c r="M113" s="181"/>
      <c r="N113" s="182">
        <v>1</v>
      </c>
      <c r="O113" s="182">
        <v>1</v>
      </c>
      <c r="P113" s="183"/>
      <c r="Q113" s="187"/>
      <c r="R113" s="173" t="s">
        <v>328</v>
      </c>
      <c r="S113" s="174"/>
      <c r="T113" s="184"/>
      <c r="U113" s="170">
        <v>77</v>
      </c>
      <c r="V113" s="179">
        <v>64</v>
      </c>
      <c r="W113" s="182">
        <v>2</v>
      </c>
      <c r="X113" s="183"/>
      <c r="Y113" s="182">
        <v>11</v>
      </c>
      <c r="Z113" s="182">
        <v>174</v>
      </c>
      <c r="AA113" s="165">
        <v>11799</v>
      </c>
      <c r="AB113" s="165">
        <v>1147</v>
      </c>
      <c r="AC113" s="182">
        <v>41</v>
      </c>
      <c r="AD113" s="182">
        <v>8</v>
      </c>
      <c r="AE113" s="182">
        <v>27</v>
      </c>
      <c r="AF113" s="182">
        <v>76</v>
      </c>
      <c r="AG113" s="185">
        <v>691975</v>
      </c>
    </row>
    <row r="114" spans="1:33" x14ac:dyDescent="0.2">
      <c r="A114" s="155" t="s">
        <v>444</v>
      </c>
      <c r="B114" s="170">
        <v>267</v>
      </c>
      <c r="C114" s="179">
        <v>124</v>
      </c>
      <c r="D114" s="180">
        <v>34</v>
      </c>
      <c r="E114" s="170">
        <v>13</v>
      </c>
      <c r="F114" s="188"/>
      <c r="G114" s="182">
        <v>3</v>
      </c>
      <c r="H114" s="182">
        <v>5</v>
      </c>
      <c r="I114" s="182">
        <v>1</v>
      </c>
      <c r="J114" s="190"/>
      <c r="K114" s="180">
        <v>4</v>
      </c>
      <c r="L114" s="189"/>
      <c r="M114" s="188"/>
      <c r="N114" s="190"/>
      <c r="O114" s="190"/>
      <c r="P114" s="190"/>
      <c r="Q114" s="191"/>
      <c r="R114" s="173" t="s">
        <v>444</v>
      </c>
      <c r="S114" s="174"/>
      <c r="T114" s="192"/>
      <c r="U114" s="170">
        <v>96</v>
      </c>
      <c r="V114" s="179">
        <v>60</v>
      </c>
      <c r="W114" s="182">
        <v>7</v>
      </c>
      <c r="X114" s="182">
        <v>1</v>
      </c>
      <c r="Y114" s="182">
        <v>28</v>
      </c>
      <c r="Z114" s="182">
        <v>214</v>
      </c>
      <c r="AA114" s="165">
        <v>11019</v>
      </c>
      <c r="AB114" s="182">
        <v>864</v>
      </c>
      <c r="AC114" s="182">
        <v>386</v>
      </c>
      <c r="AD114" s="182">
        <v>10</v>
      </c>
      <c r="AE114" s="182">
        <v>28</v>
      </c>
      <c r="AF114" s="182">
        <v>105</v>
      </c>
      <c r="AG114" s="185">
        <v>557773</v>
      </c>
    </row>
    <row r="115" spans="1:33" x14ac:dyDescent="0.15">
      <c r="A115" s="155" t="s">
        <v>445</v>
      </c>
      <c r="B115" s="170">
        <v>662</v>
      </c>
      <c r="C115" s="179">
        <v>343</v>
      </c>
      <c r="D115" s="180">
        <v>61</v>
      </c>
      <c r="E115" s="170">
        <v>56</v>
      </c>
      <c r="F115" s="181"/>
      <c r="G115" s="182">
        <v>9</v>
      </c>
      <c r="H115" s="182">
        <v>22</v>
      </c>
      <c r="I115" s="182">
        <v>2</v>
      </c>
      <c r="J115" s="182">
        <v>3</v>
      </c>
      <c r="K115" s="180">
        <v>20</v>
      </c>
      <c r="L115" s="186"/>
      <c r="M115" s="181"/>
      <c r="N115" s="183"/>
      <c r="O115" s="183"/>
      <c r="P115" s="183"/>
      <c r="Q115" s="187"/>
      <c r="R115" s="173" t="s">
        <v>445</v>
      </c>
      <c r="S115" s="174"/>
      <c r="T115" s="184"/>
      <c r="U115" s="170">
        <v>202</v>
      </c>
      <c r="V115" s="179">
        <v>120</v>
      </c>
      <c r="W115" s="182">
        <v>14</v>
      </c>
      <c r="X115" s="182">
        <v>14</v>
      </c>
      <c r="Y115" s="182">
        <v>54</v>
      </c>
      <c r="Z115" s="182">
        <v>550</v>
      </c>
      <c r="AA115" s="165">
        <v>19324</v>
      </c>
      <c r="AB115" s="165">
        <v>1515</v>
      </c>
      <c r="AC115" s="182">
        <v>925</v>
      </c>
      <c r="AD115" s="182">
        <v>21</v>
      </c>
      <c r="AE115" s="182">
        <v>108</v>
      </c>
      <c r="AF115" s="182">
        <v>284</v>
      </c>
      <c r="AG115" s="185">
        <v>1122670</v>
      </c>
    </row>
    <row r="116" spans="1:33" x14ac:dyDescent="0.15">
      <c r="A116" s="155" t="s">
        <v>446</v>
      </c>
      <c r="B116" s="170">
        <v>841</v>
      </c>
      <c r="C116" s="179">
        <v>432</v>
      </c>
      <c r="D116" s="180">
        <v>63</v>
      </c>
      <c r="E116" s="170">
        <v>77</v>
      </c>
      <c r="F116" s="181"/>
      <c r="G116" s="182">
        <v>19</v>
      </c>
      <c r="H116" s="182">
        <v>31</v>
      </c>
      <c r="I116" s="182">
        <v>8</v>
      </c>
      <c r="J116" s="182">
        <v>4</v>
      </c>
      <c r="K116" s="180">
        <v>15</v>
      </c>
      <c r="L116" s="170">
        <v>5</v>
      </c>
      <c r="M116" s="179">
        <v>1</v>
      </c>
      <c r="N116" s="183"/>
      <c r="O116" s="182">
        <v>1</v>
      </c>
      <c r="P116" s="182">
        <v>2</v>
      </c>
      <c r="Q116" s="180">
        <v>1</v>
      </c>
      <c r="R116" s="173" t="s">
        <v>446</v>
      </c>
      <c r="S116" s="174"/>
      <c r="T116" s="184"/>
      <c r="U116" s="170">
        <v>264</v>
      </c>
      <c r="V116" s="179">
        <v>158</v>
      </c>
      <c r="W116" s="182">
        <v>16</v>
      </c>
      <c r="X116" s="182">
        <v>15</v>
      </c>
      <c r="Y116" s="182">
        <v>75</v>
      </c>
      <c r="Z116" s="182">
        <v>661</v>
      </c>
      <c r="AA116" s="165">
        <v>22946</v>
      </c>
      <c r="AB116" s="165">
        <v>2333</v>
      </c>
      <c r="AC116" s="165">
        <v>4035</v>
      </c>
      <c r="AD116" s="182">
        <v>32</v>
      </c>
      <c r="AE116" s="182">
        <v>136</v>
      </c>
      <c r="AF116" s="182">
        <v>413</v>
      </c>
      <c r="AG116" s="185">
        <v>1747284</v>
      </c>
    </row>
    <row r="117" spans="1:33" x14ac:dyDescent="0.2">
      <c r="A117" s="155" t="s">
        <v>330</v>
      </c>
      <c r="B117" s="170">
        <v>513</v>
      </c>
      <c r="C117" s="179">
        <v>231</v>
      </c>
      <c r="D117" s="180">
        <v>32</v>
      </c>
      <c r="E117" s="170">
        <v>35</v>
      </c>
      <c r="F117" s="188"/>
      <c r="G117" s="182">
        <v>12</v>
      </c>
      <c r="H117" s="182">
        <v>10</v>
      </c>
      <c r="I117" s="182">
        <v>1</v>
      </c>
      <c r="J117" s="190"/>
      <c r="K117" s="180">
        <v>12</v>
      </c>
      <c r="L117" s="170">
        <v>2</v>
      </c>
      <c r="M117" s="188"/>
      <c r="N117" s="190"/>
      <c r="O117" s="182">
        <v>1</v>
      </c>
      <c r="P117" s="190"/>
      <c r="Q117" s="180">
        <v>1</v>
      </c>
      <c r="R117" s="173" t="s">
        <v>330</v>
      </c>
      <c r="S117" s="174"/>
      <c r="T117" s="192"/>
      <c r="U117" s="170">
        <v>213</v>
      </c>
      <c r="V117" s="179">
        <v>140</v>
      </c>
      <c r="W117" s="182">
        <v>17</v>
      </c>
      <c r="X117" s="182">
        <v>10</v>
      </c>
      <c r="Y117" s="182">
        <v>46</v>
      </c>
      <c r="Z117" s="182">
        <v>400</v>
      </c>
      <c r="AA117" s="165">
        <v>14627</v>
      </c>
      <c r="AB117" s="182">
        <v>749</v>
      </c>
      <c r="AC117" s="182">
        <v>490</v>
      </c>
      <c r="AD117" s="182">
        <v>27</v>
      </c>
      <c r="AE117" s="182">
        <v>66</v>
      </c>
      <c r="AF117" s="182">
        <v>231</v>
      </c>
      <c r="AG117" s="185">
        <v>714421</v>
      </c>
    </row>
    <row r="118" spans="1:33" x14ac:dyDescent="0.15">
      <c r="A118" s="155" t="s">
        <v>447</v>
      </c>
      <c r="B118" s="170">
        <v>277</v>
      </c>
      <c r="C118" s="179">
        <v>126</v>
      </c>
      <c r="D118" s="180">
        <v>11</v>
      </c>
      <c r="E118" s="170">
        <v>31</v>
      </c>
      <c r="F118" s="181"/>
      <c r="G118" s="182">
        <v>3</v>
      </c>
      <c r="H118" s="182">
        <v>10</v>
      </c>
      <c r="I118" s="182">
        <v>9</v>
      </c>
      <c r="J118" s="182">
        <v>1</v>
      </c>
      <c r="K118" s="180">
        <v>8</v>
      </c>
      <c r="L118" s="186"/>
      <c r="M118" s="181"/>
      <c r="N118" s="183"/>
      <c r="O118" s="183"/>
      <c r="P118" s="183"/>
      <c r="Q118" s="187"/>
      <c r="R118" s="173" t="s">
        <v>447</v>
      </c>
      <c r="S118" s="174"/>
      <c r="T118" s="184"/>
      <c r="U118" s="170">
        <v>109</v>
      </c>
      <c r="V118" s="179">
        <v>51</v>
      </c>
      <c r="W118" s="182">
        <v>8</v>
      </c>
      <c r="X118" s="182">
        <v>5</v>
      </c>
      <c r="Y118" s="182">
        <v>45</v>
      </c>
      <c r="Z118" s="182">
        <v>192</v>
      </c>
      <c r="AA118" s="165">
        <v>8617</v>
      </c>
      <c r="AB118" s="182">
        <v>748</v>
      </c>
      <c r="AC118" s="182">
        <v>262</v>
      </c>
      <c r="AD118" s="182">
        <v>8</v>
      </c>
      <c r="AE118" s="182">
        <v>25</v>
      </c>
      <c r="AF118" s="182">
        <v>103</v>
      </c>
      <c r="AG118" s="185">
        <v>509151</v>
      </c>
    </row>
    <row r="119" spans="1:33" x14ac:dyDescent="0.15">
      <c r="A119" s="155" t="s">
        <v>448</v>
      </c>
      <c r="B119" s="170">
        <v>331</v>
      </c>
      <c r="C119" s="179">
        <v>155</v>
      </c>
      <c r="D119" s="180">
        <v>13</v>
      </c>
      <c r="E119" s="170">
        <v>32</v>
      </c>
      <c r="F119" s="181"/>
      <c r="G119" s="182">
        <v>1</v>
      </c>
      <c r="H119" s="182">
        <v>8</v>
      </c>
      <c r="I119" s="182">
        <v>11</v>
      </c>
      <c r="J119" s="182">
        <v>1</v>
      </c>
      <c r="K119" s="180">
        <v>11</v>
      </c>
      <c r="L119" s="170">
        <v>2</v>
      </c>
      <c r="M119" s="181"/>
      <c r="N119" s="182">
        <v>1</v>
      </c>
      <c r="O119" s="182">
        <v>1</v>
      </c>
      <c r="P119" s="183"/>
      <c r="Q119" s="187"/>
      <c r="R119" s="173" t="s">
        <v>448</v>
      </c>
      <c r="S119" s="174"/>
      <c r="T119" s="184"/>
      <c r="U119" s="170">
        <v>129</v>
      </c>
      <c r="V119" s="179">
        <v>98</v>
      </c>
      <c r="W119" s="182">
        <v>10</v>
      </c>
      <c r="X119" s="182">
        <v>5</v>
      </c>
      <c r="Y119" s="182">
        <v>16</v>
      </c>
      <c r="Z119" s="182">
        <v>267</v>
      </c>
      <c r="AA119" s="165">
        <v>12855</v>
      </c>
      <c r="AB119" s="182">
        <v>614</v>
      </c>
      <c r="AC119" s="182">
        <v>153</v>
      </c>
      <c r="AD119" s="182">
        <v>20</v>
      </c>
      <c r="AE119" s="182">
        <v>51</v>
      </c>
      <c r="AF119" s="182">
        <v>151</v>
      </c>
      <c r="AG119" s="185">
        <v>679998</v>
      </c>
    </row>
    <row r="120" spans="1:33" x14ac:dyDescent="0.2">
      <c r="A120" s="155" t="s">
        <v>449</v>
      </c>
      <c r="B120" s="170">
        <v>395</v>
      </c>
      <c r="C120" s="179">
        <v>233</v>
      </c>
      <c r="D120" s="180">
        <v>14</v>
      </c>
      <c r="E120" s="170">
        <v>29</v>
      </c>
      <c r="F120" s="188"/>
      <c r="G120" s="182">
        <v>6</v>
      </c>
      <c r="H120" s="182">
        <v>8</v>
      </c>
      <c r="I120" s="190"/>
      <c r="J120" s="182">
        <v>3</v>
      </c>
      <c r="K120" s="180">
        <v>12</v>
      </c>
      <c r="L120" s="170">
        <v>1</v>
      </c>
      <c r="M120" s="188"/>
      <c r="N120" s="190"/>
      <c r="O120" s="182">
        <v>1</v>
      </c>
      <c r="P120" s="190"/>
      <c r="Q120" s="191"/>
      <c r="R120" s="173" t="s">
        <v>449</v>
      </c>
      <c r="S120" s="174"/>
      <c r="T120" s="192"/>
      <c r="U120" s="170">
        <v>118</v>
      </c>
      <c r="V120" s="179">
        <v>58</v>
      </c>
      <c r="W120" s="182">
        <v>11</v>
      </c>
      <c r="X120" s="182">
        <v>13</v>
      </c>
      <c r="Y120" s="182">
        <v>36</v>
      </c>
      <c r="Z120" s="182">
        <v>386</v>
      </c>
      <c r="AA120" s="165">
        <v>14889</v>
      </c>
      <c r="AB120" s="165">
        <v>1442</v>
      </c>
      <c r="AC120" s="165">
        <v>3143</v>
      </c>
      <c r="AD120" s="182">
        <v>23</v>
      </c>
      <c r="AE120" s="182">
        <v>48</v>
      </c>
      <c r="AF120" s="182">
        <v>222</v>
      </c>
      <c r="AG120" s="185">
        <v>670910</v>
      </c>
    </row>
    <row r="121" spans="1:33" x14ac:dyDescent="0.15">
      <c r="A121" s="155" t="s">
        <v>450</v>
      </c>
      <c r="B121" s="170">
        <v>256</v>
      </c>
      <c r="C121" s="179">
        <v>156</v>
      </c>
      <c r="D121" s="180">
        <v>8</v>
      </c>
      <c r="E121" s="170">
        <v>24</v>
      </c>
      <c r="F121" s="181"/>
      <c r="G121" s="182">
        <v>6</v>
      </c>
      <c r="H121" s="182">
        <v>8</v>
      </c>
      <c r="I121" s="183"/>
      <c r="J121" s="182">
        <v>3</v>
      </c>
      <c r="K121" s="180">
        <v>7</v>
      </c>
      <c r="L121" s="170">
        <v>1</v>
      </c>
      <c r="M121" s="181"/>
      <c r="N121" s="183"/>
      <c r="O121" s="182">
        <v>1</v>
      </c>
      <c r="P121" s="183"/>
      <c r="Q121" s="187"/>
      <c r="R121" s="173" t="s">
        <v>450</v>
      </c>
      <c r="S121" s="174"/>
      <c r="T121" s="184"/>
      <c r="U121" s="170">
        <v>67</v>
      </c>
      <c r="V121" s="179">
        <v>37</v>
      </c>
      <c r="W121" s="182">
        <v>4</v>
      </c>
      <c r="X121" s="182">
        <v>2</v>
      </c>
      <c r="Y121" s="182">
        <v>24</v>
      </c>
      <c r="Z121" s="182">
        <v>294</v>
      </c>
      <c r="AA121" s="165">
        <v>12716</v>
      </c>
      <c r="AB121" s="165">
        <v>1810</v>
      </c>
      <c r="AC121" s="165">
        <v>1795</v>
      </c>
      <c r="AD121" s="182">
        <v>11</v>
      </c>
      <c r="AE121" s="182">
        <v>44</v>
      </c>
      <c r="AF121" s="182">
        <v>159</v>
      </c>
      <c r="AG121" s="185">
        <v>599519</v>
      </c>
    </row>
    <row r="122" spans="1:33" x14ac:dyDescent="0.15">
      <c r="A122" s="155" t="s">
        <v>253</v>
      </c>
      <c r="B122" s="167">
        <v>1348</v>
      </c>
      <c r="C122" s="179">
        <v>741</v>
      </c>
      <c r="D122" s="180">
        <v>47</v>
      </c>
      <c r="E122" s="170">
        <v>120</v>
      </c>
      <c r="F122" s="179">
        <v>1</v>
      </c>
      <c r="G122" s="182">
        <v>29</v>
      </c>
      <c r="H122" s="182">
        <v>35</v>
      </c>
      <c r="I122" s="182">
        <v>12</v>
      </c>
      <c r="J122" s="182">
        <v>11</v>
      </c>
      <c r="K122" s="180">
        <v>32</v>
      </c>
      <c r="L122" s="170">
        <v>4</v>
      </c>
      <c r="M122" s="181"/>
      <c r="N122" s="183"/>
      <c r="O122" s="182">
        <v>2</v>
      </c>
      <c r="P122" s="183"/>
      <c r="Q122" s="180">
        <v>2</v>
      </c>
      <c r="R122" s="173" t="s">
        <v>253</v>
      </c>
      <c r="S122" s="174"/>
      <c r="T122" s="184"/>
      <c r="U122" s="170">
        <v>436</v>
      </c>
      <c r="V122" s="179">
        <v>218</v>
      </c>
      <c r="W122" s="182">
        <v>49</v>
      </c>
      <c r="X122" s="182">
        <v>23</v>
      </c>
      <c r="Y122" s="182">
        <v>146</v>
      </c>
      <c r="Z122" s="182">
        <v>988</v>
      </c>
      <c r="AA122" s="165">
        <v>37163</v>
      </c>
      <c r="AB122" s="165">
        <v>3011</v>
      </c>
      <c r="AC122" s="165">
        <v>1291</v>
      </c>
      <c r="AD122" s="182">
        <v>40</v>
      </c>
      <c r="AE122" s="182">
        <v>165</v>
      </c>
      <c r="AF122" s="182">
        <v>581</v>
      </c>
      <c r="AG122" s="185">
        <v>1948745</v>
      </c>
    </row>
    <row r="123" spans="1:33" x14ac:dyDescent="0.2">
      <c r="A123" s="155" t="s">
        <v>451</v>
      </c>
      <c r="B123" s="170">
        <v>305</v>
      </c>
      <c r="C123" s="179">
        <v>135</v>
      </c>
      <c r="D123" s="180">
        <v>23</v>
      </c>
      <c r="E123" s="170">
        <v>27</v>
      </c>
      <c r="F123" s="188"/>
      <c r="G123" s="182">
        <v>9</v>
      </c>
      <c r="H123" s="182">
        <v>7</v>
      </c>
      <c r="I123" s="190"/>
      <c r="J123" s="182">
        <v>1</v>
      </c>
      <c r="K123" s="180">
        <v>10</v>
      </c>
      <c r="L123" s="189"/>
      <c r="M123" s="188"/>
      <c r="N123" s="190"/>
      <c r="O123" s="190"/>
      <c r="P123" s="190"/>
      <c r="Q123" s="191"/>
      <c r="R123" s="173" t="s">
        <v>451</v>
      </c>
      <c r="S123" s="174"/>
      <c r="T123" s="192"/>
      <c r="U123" s="170">
        <v>120</v>
      </c>
      <c r="V123" s="179">
        <v>78</v>
      </c>
      <c r="W123" s="182">
        <v>10</v>
      </c>
      <c r="X123" s="182">
        <v>2</v>
      </c>
      <c r="Y123" s="182">
        <v>30</v>
      </c>
      <c r="Z123" s="182">
        <v>220</v>
      </c>
      <c r="AA123" s="165">
        <v>11616</v>
      </c>
      <c r="AB123" s="182">
        <v>737</v>
      </c>
      <c r="AC123" s="182">
        <v>71</v>
      </c>
      <c r="AD123" s="182">
        <v>11</v>
      </c>
      <c r="AE123" s="182">
        <v>41</v>
      </c>
      <c r="AF123" s="182">
        <v>104</v>
      </c>
      <c r="AG123" s="185">
        <v>690800</v>
      </c>
    </row>
    <row r="124" spans="1:33" x14ac:dyDescent="0.15">
      <c r="A124" s="155" t="s">
        <v>452</v>
      </c>
      <c r="B124" s="170">
        <v>425</v>
      </c>
      <c r="C124" s="179">
        <v>206</v>
      </c>
      <c r="D124" s="180">
        <v>29</v>
      </c>
      <c r="E124" s="170">
        <v>36</v>
      </c>
      <c r="F124" s="181"/>
      <c r="G124" s="182">
        <v>7</v>
      </c>
      <c r="H124" s="182">
        <v>11</v>
      </c>
      <c r="I124" s="182">
        <v>7</v>
      </c>
      <c r="J124" s="182">
        <v>3</v>
      </c>
      <c r="K124" s="180">
        <v>8</v>
      </c>
      <c r="L124" s="170">
        <v>3</v>
      </c>
      <c r="M124" s="181"/>
      <c r="N124" s="183"/>
      <c r="O124" s="182">
        <v>2</v>
      </c>
      <c r="P124" s="183"/>
      <c r="Q124" s="180">
        <v>1</v>
      </c>
      <c r="R124" s="173" t="s">
        <v>452</v>
      </c>
      <c r="S124" s="174"/>
      <c r="T124" s="184"/>
      <c r="U124" s="170">
        <v>151</v>
      </c>
      <c r="V124" s="179">
        <v>89</v>
      </c>
      <c r="W124" s="182">
        <v>7</v>
      </c>
      <c r="X124" s="182">
        <v>12</v>
      </c>
      <c r="Y124" s="182">
        <v>43</v>
      </c>
      <c r="Z124" s="182">
        <v>360</v>
      </c>
      <c r="AA124" s="165">
        <v>15725</v>
      </c>
      <c r="AB124" s="165">
        <v>1085</v>
      </c>
      <c r="AC124" s="182">
        <v>122</v>
      </c>
      <c r="AD124" s="182">
        <v>24</v>
      </c>
      <c r="AE124" s="182">
        <v>40</v>
      </c>
      <c r="AF124" s="182">
        <v>231</v>
      </c>
      <c r="AG124" s="185">
        <v>735306</v>
      </c>
    </row>
    <row r="125" spans="1:33" x14ac:dyDescent="0.15">
      <c r="A125" s="155" t="s">
        <v>453</v>
      </c>
      <c r="B125" s="170">
        <v>631</v>
      </c>
      <c r="C125" s="179">
        <v>300</v>
      </c>
      <c r="D125" s="180">
        <v>43</v>
      </c>
      <c r="E125" s="170">
        <v>62</v>
      </c>
      <c r="F125" s="181"/>
      <c r="G125" s="182">
        <v>18</v>
      </c>
      <c r="H125" s="182">
        <v>18</v>
      </c>
      <c r="I125" s="182">
        <v>4</v>
      </c>
      <c r="J125" s="182">
        <v>2</v>
      </c>
      <c r="K125" s="180">
        <v>20</v>
      </c>
      <c r="L125" s="170">
        <v>4</v>
      </c>
      <c r="M125" s="181"/>
      <c r="N125" s="183"/>
      <c r="O125" s="182">
        <v>3</v>
      </c>
      <c r="P125" s="183"/>
      <c r="Q125" s="180">
        <v>1</v>
      </c>
      <c r="R125" s="173" t="s">
        <v>453</v>
      </c>
      <c r="S125" s="174"/>
      <c r="T125" s="184"/>
      <c r="U125" s="170">
        <v>222</v>
      </c>
      <c r="V125" s="179">
        <v>152</v>
      </c>
      <c r="W125" s="182">
        <v>10</v>
      </c>
      <c r="X125" s="182">
        <v>7</v>
      </c>
      <c r="Y125" s="182">
        <v>53</v>
      </c>
      <c r="Z125" s="182">
        <v>469</v>
      </c>
      <c r="AA125" s="165">
        <v>17455</v>
      </c>
      <c r="AB125" s="182">
        <v>789</v>
      </c>
      <c r="AC125" s="165">
        <v>6734</v>
      </c>
      <c r="AD125" s="182">
        <v>13</v>
      </c>
      <c r="AE125" s="182">
        <v>109</v>
      </c>
      <c r="AF125" s="182">
        <v>229</v>
      </c>
      <c r="AG125" s="185">
        <v>1054403</v>
      </c>
    </row>
    <row r="126" spans="1:33" x14ac:dyDescent="0.2">
      <c r="A126" s="155" t="s">
        <v>333</v>
      </c>
      <c r="B126" s="170">
        <v>427</v>
      </c>
      <c r="C126" s="179">
        <v>207</v>
      </c>
      <c r="D126" s="180">
        <v>45</v>
      </c>
      <c r="E126" s="170">
        <v>48</v>
      </c>
      <c r="F126" s="188"/>
      <c r="G126" s="182">
        <v>6</v>
      </c>
      <c r="H126" s="182">
        <v>8</v>
      </c>
      <c r="I126" s="182">
        <v>8</v>
      </c>
      <c r="J126" s="190"/>
      <c r="K126" s="180">
        <v>26</v>
      </c>
      <c r="L126" s="170">
        <v>4</v>
      </c>
      <c r="M126" s="188"/>
      <c r="N126" s="190"/>
      <c r="O126" s="190"/>
      <c r="P126" s="190"/>
      <c r="Q126" s="180">
        <v>4</v>
      </c>
      <c r="R126" s="173" t="s">
        <v>333</v>
      </c>
      <c r="S126" s="174"/>
      <c r="T126" s="192"/>
      <c r="U126" s="170">
        <v>123</v>
      </c>
      <c r="V126" s="179">
        <v>57</v>
      </c>
      <c r="W126" s="182">
        <v>12</v>
      </c>
      <c r="X126" s="182">
        <v>3</v>
      </c>
      <c r="Y126" s="182">
        <v>51</v>
      </c>
      <c r="Z126" s="182">
        <v>300</v>
      </c>
      <c r="AA126" s="165">
        <v>13181</v>
      </c>
      <c r="AB126" s="165">
        <v>1639</v>
      </c>
      <c r="AC126" s="182">
        <v>463</v>
      </c>
      <c r="AD126" s="182">
        <v>15</v>
      </c>
      <c r="AE126" s="182">
        <v>52</v>
      </c>
      <c r="AF126" s="182">
        <v>152</v>
      </c>
      <c r="AG126" s="185">
        <v>1139953</v>
      </c>
    </row>
    <row r="127" spans="1:33" x14ac:dyDescent="0.15">
      <c r="A127" s="155" t="s">
        <v>264</v>
      </c>
      <c r="B127" s="170">
        <v>384</v>
      </c>
      <c r="C127" s="179">
        <v>194</v>
      </c>
      <c r="D127" s="180">
        <v>22</v>
      </c>
      <c r="E127" s="170">
        <v>37</v>
      </c>
      <c r="F127" s="181"/>
      <c r="G127" s="182">
        <v>9</v>
      </c>
      <c r="H127" s="182">
        <v>12</v>
      </c>
      <c r="I127" s="182">
        <v>5</v>
      </c>
      <c r="J127" s="183"/>
      <c r="K127" s="180">
        <v>11</v>
      </c>
      <c r="L127" s="186"/>
      <c r="M127" s="181"/>
      <c r="N127" s="183"/>
      <c r="O127" s="183"/>
      <c r="P127" s="183"/>
      <c r="Q127" s="187"/>
      <c r="R127" s="173" t="s">
        <v>264</v>
      </c>
      <c r="S127" s="174"/>
      <c r="T127" s="184"/>
      <c r="U127" s="170">
        <v>131</v>
      </c>
      <c r="V127" s="179">
        <v>76</v>
      </c>
      <c r="W127" s="182">
        <v>12</v>
      </c>
      <c r="X127" s="182">
        <v>7</v>
      </c>
      <c r="Y127" s="182">
        <v>36</v>
      </c>
      <c r="Z127" s="182">
        <v>310</v>
      </c>
      <c r="AA127" s="165">
        <v>14506</v>
      </c>
      <c r="AB127" s="165">
        <v>1975</v>
      </c>
      <c r="AC127" s="182">
        <v>982</v>
      </c>
      <c r="AD127" s="182">
        <v>13</v>
      </c>
      <c r="AE127" s="182">
        <v>40</v>
      </c>
      <c r="AF127" s="182">
        <v>166</v>
      </c>
      <c r="AG127" s="185">
        <v>702675</v>
      </c>
    </row>
    <row r="128" spans="1:33" x14ac:dyDescent="0.15">
      <c r="A128" s="155" t="s">
        <v>454</v>
      </c>
      <c r="B128" s="170">
        <v>645</v>
      </c>
      <c r="C128" s="179">
        <v>309</v>
      </c>
      <c r="D128" s="180">
        <v>31</v>
      </c>
      <c r="E128" s="170">
        <v>78</v>
      </c>
      <c r="F128" s="181"/>
      <c r="G128" s="182">
        <v>20</v>
      </c>
      <c r="H128" s="182">
        <v>23</v>
      </c>
      <c r="I128" s="182">
        <v>7</v>
      </c>
      <c r="J128" s="182">
        <v>3</v>
      </c>
      <c r="K128" s="180">
        <v>25</v>
      </c>
      <c r="L128" s="170">
        <v>4</v>
      </c>
      <c r="M128" s="181"/>
      <c r="N128" s="182">
        <v>1</v>
      </c>
      <c r="O128" s="183"/>
      <c r="P128" s="182">
        <v>1</v>
      </c>
      <c r="Q128" s="180">
        <v>2</v>
      </c>
      <c r="R128" s="173" t="s">
        <v>454</v>
      </c>
      <c r="S128" s="174"/>
      <c r="T128" s="184"/>
      <c r="U128" s="170">
        <v>223</v>
      </c>
      <c r="V128" s="179">
        <v>171</v>
      </c>
      <c r="W128" s="182">
        <v>5</v>
      </c>
      <c r="X128" s="182">
        <v>7</v>
      </c>
      <c r="Y128" s="182">
        <v>40</v>
      </c>
      <c r="Z128" s="182">
        <v>465</v>
      </c>
      <c r="AA128" s="165">
        <v>25411</v>
      </c>
      <c r="AB128" s="165">
        <v>1984</v>
      </c>
      <c r="AC128" s="182">
        <v>145</v>
      </c>
      <c r="AD128" s="182">
        <v>14</v>
      </c>
      <c r="AE128" s="182">
        <v>94</v>
      </c>
      <c r="AF128" s="182">
        <v>249</v>
      </c>
      <c r="AG128" s="185">
        <v>1105432</v>
      </c>
    </row>
    <row r="129" spans="1:33" ht="14.25" thickBot="1" x14ac:dyDescent="0.2">
      <c r="A129" s="155" t="s">
        <v>336</v>
      </c>
      <c r="B129" s="170">
        <v>426</v>
      </c>
      <c r="C129" s="195">
        <v>206</v>
      </c>
      <c r="D129" s="196">
        <v>27</v>
      </c>
      <c r="E129" s="170">
        <v>58</v>
      </c>
      <c r="F129" s="197"/>
      <c r="G129" s="198">
        <v>7</v>
      </c>
      <c r="H129" s="198">
        <v>16</v>
      </c>
      <c r="I129" s="198">
        <v>5</v>
      </c>
      <c r="J129" s="199"/>
      <c r="K129" s="196">
        <v>30</v>
      </c>
      <c r="L129" s="170">
        <v>1</v>
      </c>
      <c r="M129" s="197"/>
      <c r="N129" s="199"/>
      <c r="O129" s="199"/>
      <c r="P129" s="199"/>
      <c r="Q129" s="196">
        <v>1</v>
      </c>
      <c r="R129" s="173" t="s">
        <v>336</v>
      </c>
      <c r="S129" s="174"/>
      <c r="T129" s="200"/>
      <c r="U129" s="170">
        <v>134</v>
      </c>
      <c r="V129" s="195">
        <v>54</v>
      </c>
      <c r="W129" s="198">
        <v>12</v>
      </c>
      <c r="X129" s="198">
        <v>6</v>
      </c>
      <c r="Y129" s="198">
        <v>62</v>
      </c>
      <c r="Z129" s="198">
        <v>249</v>
      </c>
      <c r="AA129" s="201">
        <v>9382</v>
      </c>
      <c r="AB129" s="198">
        <v>623</v>
      </c>
      <c r="AC129" s="198">
        <v>202</v>
      </c>
      <c r="AD129" s="198">
        <v>11</v>
      </c>
      <c r="AE129" s="198">
        <v>36</v>
      </c>
      <c r="AF129" s="198">
        <v>141</v>
      </c>
      <c r="AG129" s="202">
        <v>378575</v>
      </c>
    </row>
    <row r="134" spans="1:33" ht="24" x14ac:dyDescent="0.15">
      <c r="A134" s="203" t="s">
        <v>455</v>
      </c>
      <c r="B134" s="205" t="s">
        <v>456</v>
      </c>
      <c r="C134" s="205" t="s">
        <v>407</v>
      </c>
      <c r="D134" s="205" t="s">
        <v>408</v>
      </c>
      <c r="E134" s="205" t="s">
        <v>419</v>
      </c>
      <c r="F134" s="205" t="s">
        <v>425</v>
      </c>
      <c r="G134" s="204" t="s">
        <v>409</v>
      </c>
      <c r="H134" s="205" t="s">
        <v>410</v>
      </c>
      <c r="I134" s="205" t="s">
        <v>411</v>
      </c>
      <c r="J134" s="204" t="s">
        <v>412</v>
      </c>
      <c r="K134" s="204" t="s">
        <v>413</v>
      </c>
      <c r="L134" s="204" t="s">
        <v>414</v>
      </c>
      <c r="M134" s="204" t="s">
        <v>415</v>
      </c>
      <c r="N134" s="224" t="s">
        <v>416</v>
      </c>
      <c r="O134" s="205" t="s">
        <v>417</v>
      </c>
      <c r="P134" s="224" t="s">
        <v>457</v>
      </c>
      <c r="Q134" s="225" t="s">
        <v>458</v>
      </c>
    </row>
    <row r="135" spans="1:33" ht="15" thickBot="1" x14ac:dyDescent="0.2">
      <c r="A135" s="203" t="s">
        <v>459</v>
      </c>
      <c r="B135" s="206">
        <v>9028</v>
      </c>
      <c r="C135" s="209">
        <v>6177</v>
      </c>
      <c r="D135" s="214">
        <v>49</v>
      </c>
      <c r="E135" s="214">
        <v>700</v>
      </c>
      <c r="F135" s="214">
        <v>6</v>
      </c>
      <c r="G135" s="214">
        <v>0</v>
      </c>
      <c r="H135" s="209">
        <v>2096</v>
      </c>
      <c r="I135" s="209">
        <v>7532</v>
      </c>
      <c r="J135" s="209">
        <v>120841</v>
      </c>
      <c r="K135" s="209">
        <v>22531</v>
      </c>
      <c r="L135" s="214">
        <v>907</v>
      </c>
      <c r="M135" s="214">
        <v>322</v>
      </c>
      <c r="N135" s="209">
        <v>1682</v>
      </c>
      <c r="O135" s="209">
        <v>5438</v>
      </c>
      <c r="P135" s="209">
        <v>10800</v>
      </c>
      <c r="Q135" s="209">
        <v>16098905</v>
      </c>
    </row>
    <row r="136" spans="1:33" ht="15" x14ac:dyDescent="0.25">
      <c r="A136" s="204" t="s">
        <v>129</v>
      </c>
      <c r="B136" s="207">
        <v>407</v>
      </c>
      <c r="C136" s="210">
        <v>285</v>
      </c>
      <c r="D136" s="215">
        <v>1</v>
      </c>
      <c r="E136" s="215">
        <v>53</v>
      </c>
      <c r="F136" s="219"/>
      <c r="G136" s="219"/>
      <c r="H136" s="215">
        <v>68</v>
      </c>
      <c r="I136" s="215">
        <v>332</v>
      </c>
      <c r="J136" s="222">
        <v>10866</v>
      </c>
      <c r="K136" s="222">
        <v>1901</v>
      </c>
      <c r="L136" s="219"/>
      <c r="M136" s="215">
        <v>11</v>
      </c>
      <c r="N136" s="215">
        <v>63</v>
      </c>
      <c r="O136" s="215">
        <v>228</v>
      </c>
      <c r="P136" s="215">
        <v>407</v>
      </c>
      <c r="Q136" s="226">
        <v>1606994</v>
      </c>
    </row>
    <row r="137" spans="1:33" ht="15" x14ac:dyDescent="0.25">
      <c r="A137" s="204" t="s">
        <v>130</v>
      </c>
      <c r="B137" s="207">
        <v>249</v>
      </c>
      <c r="C137" s="211">
        <v>154</v>
      </c>
      <c r="D137" s="216"/>
      <c r="E137" s="217">
        <v>31</v>
      </c>
      <c r="F137" s="216"/>
      <c r="G137" s="216"/>
      <c r="H137" s="217">
        <v>64</v>
      </c>
      <c r="I137" s="217">
        <v>178</v>
      </c>
      <c r="J137" s="221">
        <v>1622</v>
      </c>
      <c r="K137" s="217">
        <v>165</v>
      </c>
      <c r="L137" s="216"/>
      <c r="M137" s="217">
        <v>8</v>
      </c>
      <c r="N137" s="217">
        <v>39</v>
      </c>
      <c r="O137" s="217">
        <v>114</v>
      </c>
      <c r="P137" s="217">
        <v>220</v>
      </c>
      <c r="Q137" s="227">
        <v>161481</v>
      </c>
    </row>
    <row r="138" spans="1:33" ht="15" x14ac:dyDescent="0.25">
      <c r="A138" s="204" t="s">
        <v>131</v>
      </c>
      <c r="B138" s="207">
        <v>252</v>
      </c>
      <c r="C138" s="211">
        <v>167</v>
      </c>
      <c r="D138" s="216"/>
      <c r="E138" s="217">
        <v>15</v>
      </c>
      <c r="F138" s="216"/>
      <c r="G138" s="216"/>
      <c r="H138" s="217">
        <v>70</v>
      </c>
      <c r="I138" s="217">
        <v>254</v>
      </c>
      <c r="J138" s="221">
        <v>5295</v>
      </c>
      <c r="K138" s="221">
        <v>1066</v>
      </c>
      <c r="L138" s="216"/>
      <c r="M138" s="217">
        <v>14</v>
      </c>
      <c r="N138" s="217">
        <v>72</v>
      </c>
      <c r="O138" s="217">
        <v>189</v>
      </c>
      <c r="P138" s="217">
        <v>397</v>
      </c>
      <c r="Q138" s="227">
        <v>515690</v>
      </c>
    </row>
    <row r="139" spans="1:33" ht="15" x14ac:dyDescent="0.25">
      <c r="A139" s="204" t="s">
        <v>460</v>
      </c>
      <c r="B139" s="207">
        <v>258</v>
      </c>
      <c r="C139" s="211">
        <v>154</v>
      </c>
      <c r="D139" s="217">
        <v>4</v>
      </c>
      <c r="E139" s="217">
        <v>24</v>
      </c>
      <c r="F139" s="216"/>
      <c r="G139" s="216"/>
      <c r="H139" s="217">
        <v>76</v>
      </c>
      <c r="I139" s="217">
        <v>219</v>
      </c>
      <c r="J139" s="221">
        <v>4005</v>
      </c>
      <c r="K139" s="217">
        <v>564</v>
      </c>
      <c r="L139" s="217">
        <v>30</v>
      </c>
      <c r="M139" s="217">
        <v>9</v>
      </c>
      <c r="N139" s="217">
        <v>20</v>
      </c>
      <c r="O139" s="217">
        <v>177</v>
      </c>
      <c r="P139" s="217">
        <v>336</v>
      </c>
      <c r="Q139" s="227">
        <v>363247</v>
      </c>
    </row>
    <row r="140" spans="1:33" ht="15" x14ac:dyDescent="0.25">
      <c r="A140" s="204" t="s">
        <v>461</v>
      </c>
      <c r="B140" s="208">
        <v>3052</v>
      </c>
      <c r="C140" s="212">
        <v>2231</v>
      </c>
      <c r="D140" s="216"/>
      <c r="E140" s="217">
        <v>138</v>
      </c>
      <c r="F140" s="217">
        <v>1</v>
      </c>
      <c r="G140" s="216"/>
      <c r="H140" s="217">
        <v>682</v>
      </c>
      <c r="I140" s="221">
        <v>2484</v>
      </c>
      <c r="J140" s="221">
        <v>11971</v>
      </c>
      <c r="K140" s="221">
        <v>6449</v>
      </c>
      <c r="L140" s="216"/>
      <c r="M140" s="217">
        <v>79</v>
      </c>
      <c r="N140" s="217">
        <v>539</v>
      </c>
      <c r="O140" s="221">
        <v>1769</v>
      </c>
      <c r="P140" s="221">
        <v>3211</v>
      </c>
      <c r="Q140" s="227">
        <v>5716938</v>
      </c>
    </row>
    <row r="141" spans="1:33" ht="15" x14ac:dyDescent="0.25">
      <c r="A141" s="204" t="s">
        <v>133</v>
      </c>
      <c r="B141" s="207">
        <v>685</v>
      </c>
      <c r="C141" s="211">
        <v>428</v>
      </c>
      <c r="D141" s="217">
        <v>1</v>
      </c>
      <c r="E141" s="217">
        <v>55</v>
      </c>
      <c r="F141" s="217">
        <v>1</v>
      </c>
      <c r="G141" s="216"/>
      <c r="H141" s="217">
        <v>200</v>
      </c>
      <c r="I141" s="217">
        <v>527</v>
      </c>
      <c r="J141" s="221">
        <v>6672</v>
      </c>
      <c r="K141" s="221">
        <v>1505</v>
      </c>
      <c r="L141" s="217">
        <v>2</v>
      </c>
      <c r="M141" s="217">
        <v>22</v>
      </c>
      <c r="N141" s="217">
        <v>117</v>
      </c>
      <c r="O141" s="217">
        <v>407</v>
      </c>
      <c r="P141" s="217">
        <v>948</v>
      </c>
      <c r="Q141" s="227">
        <v>703928</v>
      </c>
    </row>
    <row r="142" spans="1:33" ht="15" x14ac:dyDescent="0.25">
      <c r="A142" s="204" t="s">
        <v>134</v>
      </c>
      <c r="B142" s="207">
        <v>328</v>
      </c>
      <c r="C142" s="211">
        <v>219</v>
      </c>
      <c r="D142" s="216"/>
      <c r="E142" s="217">
        <v>28</v>
      </c>
      <c r="F142" s="216"/>
      <c r="G142" s="216"/>
      <c r="H142" s="217">
        <v>81</v>
      </c>
      <c r="I142" s="217">
        <v>243</v>
      </c>
      <c r="J142" s="221">
        <v>17601</v>
      </c>
      <c r="K142" s="217">
        <v>457</v>
      </c>
      <c r="L142" s="216"/>
      <c r="M142" s="217">
        <v>5</v>
      </c>
      <c r="N142" s="217">
        <v>68</v>
      </c>
      <c r="O142" s="217">
        <v>173</v>
      </c>
      <c r="P142" s="217">
        <v>418</v>
      </c>
      <c r="Q142" s="227">
        <v>1251838</v>
      </c>
    </row>
    <row r="143" spans="1:33" ht="15" x14ac:dyDescent="0.25">
      <c r="A143" s="204" t="s">
        <v>462</v>
      </c>
      <c r="B143" s="207">
        <v>141</v>
      </c>
      <c r="C143" s="211">
        <v>89</v>
      </c>
      <c r="D143" s="217">
        <v>3</v>
      </c>
      <c r="E143" s="217">
        <v>13</v>
      </c>
      <c r="F143" s="216"/>
      <c r="G143" s="216"/>
      <c r="H143" s="217">
        <v>36</v>
      </c>
      <c r="I143" s="217">
        <v>131</v>
      </c>
      <c r="J143" s="221">
        <v>2120</v>
      </c>
      <c r="K143" s="217">
        <v>217</v>
      </c>
      <c r="L143" s="217">
        <v>1</v>
      </c>
      <c r="M143" s="217">
        <v>5</v>
      </c>
      <c r="N143" s="217">
        <v>27</v>
      </c>
      <c r="O143" s="217">
        <v>81</v>
      </c>
      <c r="P143" s="217">
        <v>299</v>
      </c>
      <c r="Q143" s="227">
        <v>230514</v>
      </c>
    </row>
    <row r="144" spans="1:33" ht="15" x14ac:dyDescent="0.25">
      <c r="A144" s="204" t="s">
        <v>463</v>
      </c>
      <c r="B144" s="207">
        <v>147</v>
      </c>
      <c r="C144" s="211">
        <v>107</v>
      </c>
      <c r="D144" s="216"/>
      <c r="E144" s="217">
        <v>25</v>
      </c>
      <c r="F144" s="217">
        <v>1</v>
      </c>
      <c r="G144" s="216"/>
      <c r="H144" s="217">
        <v>14</v>
      </c>
      <c r="I144" s="217">
        <v>197</v>
      </c>
      <c r="J144" s="221">
        <v>6092</v>
      </c>
      <c r="K144" s="221">
        <v>1068</v>
      </c>
      <c r="L144" s="216"/>
      <c r="M144" s="217">
        <v>13</v>
      </c>
      <c r="N144" s="217">
        <v>19</v>
      </c>
      <c r="O144" s="217">
        <v>99</v>
      </c>
      <c r="P144" s="217">
        <v>243</v>
      </c>
      <c r="Q144" s="227">
        <v>338686</v>
      </c>
    </row>
    <row r="145" spans="1:17" ht="15" x14ac:dyDescent="0.25">
      <c r="A145" s="204" t="s">
        <v>464</v>
      </c>
      <c r="B145" s="207">
        <v>154</v>
      </c>
      <c r="C145" s="211">
        <v>88</v>
      </c>
      <c r="D145" s="217">
        <v>5</v>
      </c>
      <c r="E145" s="217">
        <v>16</v>
      </c>
      <c r="F145" s="216"/>
      <c r="G145" s="216"/>
      <c r="H145" s="217">
        <v>45</v>
      </c>
      <c r="I145" s="217">
        <v>119</v>
      </c>
      <c r="J145" s="221">
        <v>4206</v>
      </c>
      <c r="K145" s="217">
        <v>300</v>
      </c>
      <c r="L145" s="217">
        <v>16</v>
      </c>
      <c r="M145" s="217">
        <v>6</v>
      </c>
      <c r="N145" s="217">
        <v>27</v>
      </c>
      <c r="O145" s="217">
        <v>87</v>
      </c>
      <c r="P145" s="217">
        <v>182</v>
      </c>
      <c r="Q145" s="227">
        <v>686828</v>
      </c>
    </row>
    <row r="146" spans="1:17" ht="15" x14ac:dyDescent="0.25">
      <c r="A146" s="204" t="s">
        <v>465</v>
      </c>
      <c r="B146" s="207">
        <v>178</v>
      </c>
      <c r="C146" s="211">
        <v>100</v>
      </c>
      <c r="D146" s="217">
        <v>5</v>
      </c>
      <c r="E146" s="217">
        <v>21</v>
      </c>
      <c r="F146" s="216"/>
      <c r="G146" s="216"/>
      <c r="H146" s="217">
        <v>52</v>
      </c>
      <c r="I146" s="217">
        <v>155</v>
      </c>
      <c r="J146" s="221">
        <v>6387</v>
      </c>
      <c r="K146" s="221">
        <v>1089</v>
      </c>
      <c r="L146" s="217">
        <v>407</v>
      </c>
      <c r="M146" s="217">
        <v>8</v>
      </c>
      <c r="N146" s="217">
        <v>22</v>
      </c>
      <c r="O146" s="217">
        <v>93</v>
      </c>
      <c r="P146" s="217">
        <v>209</v>
      </c>
      <c r="Q146" s="227">
        <v>520135</v>
      </c>
    </row>
    <row r="147" spans="1:17" ht="15" x14ac:dyDescent="0.25">
      <c r="A147" s="204" t="s">
        <v>138</v>
      </c>
      <c r="B147" s="207">
        <v>528</v>
      </c>
      <c r="C147" s="211">
        <v>340</v>
      </c>
      <c r="D147" s="217">
        <v>2</v>
      </c>
      <c r="E147" s="217">
        <v>62</v>
      </c>
      <c r="F147" s="216"/>
      <c r="G147" s="216"/>
      <c r="H147" s="217">
        <v>124</v>
      </c>
      <c r="I147" s="217">
        <v>388</v>
      </c>
      <c r="J147" s="221">
        <v>4087</v>
      </c>
      <c r="K147" s="217">
        <v>718</v>
      </c>
      <c r="L147" s="217">
        <v>2</v>
      </c>
      <c r="M147" s="217">
        <v>22</v>
      </c>
      <c r="N147" s="217">
        <v>110</v>
      </c>
      <c r="O147" s="217">
        <v>266</v>
      </c>
      <c r="P147" s="217">
        <v>532</v>
      </c>
      <c r="Q147" s="227">
        <v>333044</v>
      </c>
    </row>
    <row r="148" spans="1:17" ht="15" x14ac:dyDescent="0.25">
      <c r="A148" s="204" t="s">
        <v>139</v>
      </c>
      <c r="B148" s="207">
        <v>215</v>
      </c>
      <c r="C148" s="211">
        <v>162</v>
      </c>
      <c r="D148" s="217">
        <v>3</v>
      </c>
      <c r="E148" s="217">
        <v>18</v>
      </c>
      <c r="F148" s="216"/>
      <c r="G148" s="216"/>
      <c r="H148" s="217">
        <v>32</v>
      </c>
      <c r="I148" s="217">
        <v>205</v>
      </c>
      <c r="J148" s="221">
        <v>3478</v>
      </c>
      <c r="K148" s="217">
        <v>446</v>
      </c>
      <c r="L148" s="217">
        <v>71</v>
      </c>
      <c r="M148" s="217">
        <v>41</v>
      </c>
      <c r="N148" s="217">
        <v>85</v>
      </c>
      <c r="O148" s="217">
        <v>153</v>
      </c>
      <c r="P148" s="217">
        <v>283</v>
      </c>
      <c r="Q148" s="227">
        <v>430837</v>
      </c>
    </row>
    <row r="149" spans="1:17" ht="15" x14ac:dyDescent="0.25">
      <c r="A149" s="204" t="s">
        <v>140</v>
      </c>
      <c r="B149" s="207">
        <v>745</v>
      </c>
      <c r="C149" s="211">
        <v>569</v>
      </c>
      <c r="D149" s="216"/>
      <c r="E149" s="217">
        <v>56</v>
      </c>
      <c r="F149" s="217">
        <v>1</v>
      </c>
      <c r="G149" s="216"/>
      <c r="H149" s="217">
        <v>119</v>
      </c>
      <c r="I149" s="217">
        <v>664</v>
      </c>
      <c r="J149" s="221">
        <v>6204</v>
      </c>
      <c r="K149" s="221">
        <v>2766</v>
      </c>
      <c r="L149" s="216"/>
      <c r="M149" s="217">
        <v>25</v>
      </c>
      <c r="N149" s="217">
        <v>187</v>
      </c>
      <c r="O149" s="217">
        <v>627</v>
      </c>
      <c r="P149" s="221">
        <v>1107</v>
      </c>
      <c r="Q149" s="227">
        <v>756280</v>
      </c>
    </row>
    <row r="150" spans="1:17" ht="15" x14ac:dyDescent="0.25">
      <c r="A150" s="204" t="s">
        <v>466</v>
      </c>
      <c r="B150" s="207">
        <v>178</v>
      </c>
      <c r="C150" s="211">
        <v>134</v>
      </c>
      <c r="D150" s="216"/>
      <c r="E150" s="217">
        <v>12</v>
      </c>
      <c r="F150" s="216"/>
      <c r="G150" s="216"/>
      <c r="H150" s="217">
        <v>32</v>
      </c>
      <c r="I150" s="217">
        <v>159</v>
      </c>
      <c r="J150" s="221">
        <v>2988</v>
      </c>
      <c r="K150" s="217">
        <v>285</v>
      </c>
      <c r="L150" s="216"/>
      <c r="M150" s="217">
        <v>3</v>
      </c>
      <c r="N150" s="217">
        <v>34</v>
      </c>
      <c r="O150" s="217">
        <v>104</v>
      </c>
      <c r="P150" s="217">
        <v>233</v>
      </c>
      <c r="Q150" s="227">
        <v>437107</v>
      </c>
    </row>
    <row r="151" spans="1:17" ht="15" x14ac:dyDescent="0.25">
      <c r="A151" s="204" t="s">
        <v>142</v>
      </c>
      <c r="B151" s="207">
        <v>373</v>
      </c>
      <c r="C151" s="211">
        <v>237</v>
      </c>
      <c r="D151" s="217">
        <v>4</v>
      </c>
      <c r="E151" s="217">
        <v>37</v>
      </c>
      <c r="F151" s="216"/>
      <c r="G151" s="216"/>
      <c r="H151" s="217">
        <v>95</v>
      </c>
      <c r="I151" s="217">
        <v>271</v>
      </c>
      <c r="J151" s="221">
        <v>3633</v>
      </c>
      <c r="K151" s="217">
        <v>435</v>
      </c>
      <c r="L151" s="217">
        <v>62</v>
      </c>
      <c r="M151" s="217">
        <v>11</v>
      </c>
      <c r="N151" s="217">
        <v>57</v>
      </c>
      <c r="O151" s="217">
        <v>219</v>
      </c>
      <c r="P151" s="217">
        <v>422</v>
      </c>
      <c r="Q151" s="227">
        <v>416212</v>
      </c>
    </row>
    <row r="152" spans="1:17" ht="15" x14ac:dyDescent="0.25">
      <c r="A152" s="204" t="s">
        <v>467</v>
      </c>
      <c r="B152" s="207">
        <v>185</v>
      </c>
      <c r="C152" s="211">
        <v>109</v>
      </c>
      <c r="D152" s="217">
        <v>10</v>
      </c>
      <c r="E152" s="217">
        <v>16</v>
      </c>
      <c r="F152" s="216"/>
      <c r="G152" s="216"/>
      <c r="H152" s="217">
        <v>50</v>
      </c>
      <c r="I152" s="217">
        <v>181</v>
      </c>
      <c r="J152" s="221">
        <v>4723</v>
      </c>
      <c r="K152" s="217">
        <v>497</v>
      </c>
      <c r="L152" s="217">
        <v>134</v>
      </c>
      <c r="M152" s="217">
        <v>8</v>
      </c>
      <c r="N152" s="217">
        <v>28</v>
      </c>
      <c r="O152" s="217">
        <v>115</v>
      </c>
      <c r="P152" s="217">
        <v>222</v>
      </c>
      <c r="Q152" s="227">
        <v>402552</v>
      </c>
    </row>
    <row r="153" spans="1:17" ht="15" x14ac:dyDescent="0.25">
      <c r="A153" s="204" t="s">
        <v>143</v>
      </c>
      <c r="B153" s="207">
        <v>255</v>
      </c>
      <c r="C153" s="211">
        <v>156</v>
      </c>
      <c r="D153" s="217">
        <v>3</v>
      </c>
      <c r="E153" s="217">
        <v>22</v>
      </c>
      <c r="F153" s="216"/>
      <c r="G153" s="216"/>
      <c r="H153" s="217">
        <v>74</v>
      </c>
      <c r="I153" s="217">
        <v>214</v>
      </c>
      <c r="J153" s="221">
        <v>3139</v>
      </c>
      <c r="K153" s="217">
        <v>946</v>
      </c>
      <c r="L153" s="217">
        <v>56</v>
      </c>
      <c r="M153" s="217">
        <v>9</v>
      </c>
      <c r="N153" s="217">
        <v>39</v>
      </c>
      <c r="O153" s="217">
        <v>163</v>
      </c>
      <c r="P153" s="217">
        <v>342</v>
      </c>
      <c r="Q153" s="227">
        <v>315792</v>
      </c>
    </row>
    <row r="154" spans="1:17" ht="15" x14ac:dyDescent="0.25">
      <c r="A154" s="204" t="s">
        <v>144</v>
      </c>
      <c r="B154" s="207">
        <v>230</v>
      </c>
      <c r="C154" s="211">
        <v>124</v>
      </c>
      <c r="D154" s="217">
        <v>3</v>
      </c>
      <c r="E154" s="217">
        <v>20</v>
      </c>
      <c r="F154" s="217">
        <v>2</v>
      </c>
      <c r="G154" s="216"/>
      <c r="H154" s="217">
        <v>81</v>
      </c>
      <c r="I154" s="217">
        <v>192</v>
      </c>
      <c r="J154" s="221">
        <v>6907</v>
      </c>
      <c r="K154" s="217">
        <v>813</v>
      </c>
      <c r="L154" s="217">
        <v>112</v>
      </c>
      <c r="M154" s="217">
        <v>10</v>
      </c>
      <c r="N154" s="217">
        <v>47</v>
      </c>
      <c r="O154" s="217">
        <v>126</v>
      </c>
      <c r="P154" s="217">
        <v>245</v>
      </c>
      <c r="Q154" s="227">
        <v>344409</v>
      </c>
    </row>
    <row r="155" spans="1:17" ht="15" x14ac:dyDescent="0.25">
      <c r="A155" s="204" t="s">
        <v>145</v>
      </c>
      <c r="B155" s="207">
        <v>307</v>
      </c>
      <c r="C155" s="211">
        <v>217</v>
      </c>
      <c r="D155" s="217">
        <v>3</v>
      </c>
      <c r="E155" s="217">
        <v>25</v>
      </c>
      <c r="F155" s="216"/>
      <c r="G155" s="216"/>
      <c r="H155" s="217">
        <v>62</v>
      </c>
      <c r="I155" s="217">
        <v>246</v>
      </c>
      <c r="J155" s="221">
        <v>4160</v>
      </c>
      <c r="K155" s="217">
        <v>491</v>
      </c>
      <c r="L155" s="217">
        <v>3</v>
      </c>
      <c r="M155" s="217">
        <v>9</v>
      </c>
      <c r="N155" s="217">
        <v>45</v>
      </c>
      <c r="O155" s="217">
        <v>156</v>
      </c>
      <c r="P155" s="217">
        <v>317</v>
      </c>
      <c r="Q155" s="227">
        <v>204654</v>
      </c>
    </row>
    <row r="156" spans="1:17" ht="15.75" thickBot="1" x14ac:dyDescent="0.3">
      <c r="A156" s="204" t="s">
        <v>468</v>
      </c>
      <c r="B156" s="207">
        <v>161</v>
      </c>
      <c r="C156" s="213">
        <v>107</v>
      </c>
      <c r="D156" s="218">
        <v>2</v>
      </c>
      <c r="E156" s="218">
        <v>13</v>
      </c>
      <c r="F156" s="220"/>
      <c r="G156" s="220"/>
      <c r="H156" s="218">
        <v>39</v>
      </c>
      <c r="I156" s="218">
        <v>173</v>
      </c>
      <c r="J156" s="223">
        <v>4685</v>
      </c>
      <c r="K156" s="218">
        <v>353</v>
      </c>
      <c r="L156" s="218">
        <v>11</v>
      </c>
      <c r="M156" s="218">
        <v>4</v>
      </c>
      <c r="N156" s="218">
        <v>37</v>
      </c>
      <c r="O156" s="218">
        <v>92</v>
      </c>
      <c r="P156" s="218">
        <v>227</v>
      </c>
      <c r="Q156" s="228">
        <v>361739</v>
      </c>
    </row>
  </sheetData>
  <mergeCells count="9">
    <mergeCell ref="R80:R81"/>
    <mergeCell ref="B3:H3"/>
    <mergeCell ref="I3:M3"/>
    <mergeCell ref="A80:A81"/>
    <mergeCell ref="B80:B81"/>
    <mergeCell ref="C80:C81"/>
    <mergeCell ref="D80:D81"/>
    <mergeCell ref="E80:K80"/>
    <mergeCell ref="L80:Q80"/>
  </mergeCells>
  <phoneticPr fontId="3"/>
  <pageMargins left="0.51181102362204722" right="0.35433070866141736" top="0.86614173228346458" bottom="0.55118110236220474" header="0.47244094488188981" footer="0.23622047244094491"/>
  <pageSetup paperSize="9" scale="7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G153"/>
  <sheetViews>
    <sheetView view="pageBreakPreview" zoomScale="85" zoomScaleNormal="100" zoomScaleSheetLayoutView="85" workbookViewId="0">
      <selection activeCell="I53" sqref="I53"/>
    </sheetView>
  </sheetViews>
  <sheetFormatPr defaultRowHeight="13.5" x14ac:dyDescent="0.15"/>
  <cols>
    <col min="1" max="1" width="11.875" customWidth="1"/>
    <col min="2" max="4" width="11.125" customWidth="1"/>
    <col min="11" max="11" width="10.125" customWidth="1"/>
    <col min="14" max="14" width="9.5" bestFit="1" customWidth="1"/>
  </cols>
  <sheetData>
    <row r="1" spans="1:21" ht="13.5" customHeight="1" x14ac:dyDescent="0.15">
      <c r="A1" s="69" t="s">
        <v>398</v>
      </c>
    </row>
    <row r="2" spans="1:21" ht="13.5" customHeight="1" x14ac:dyDescent="0.15">
      <c r="K2" s="7" t="str">
        <f>"（"&amp;年の入力!$A$4&amp;年の入力!$B$4&amp;"年中）"</f>
        <v>（令和元年中）</v>
      </c>
    </row>
    <row r="3" spans="1:21" ht="13.5" customHeight="1" x14ac:dyDescent="0.15">
      <c r="A3" s="8" t="s">
        <v>3</v>
      </c>
      <c r="B3" s="332" t="s">
        <v>19</v>
      </c>
      <c r="C3" s="333"/>
      <c r="D3" s="334"/>
      <c r="E3" s="332" t="s">
        <v>121</v>
      </c>
      <c r="F3" s="345"/>
      <c r="G3" s="332" t="s">
        <v>22</v>
      </c>
      <c r="H3" s="333"/>
      <c r="I3" s="344"/>
      <c r="J3" s="334"/>
      <c r="K3" s="342" t="s">
        <v>49</v>
      </c>
    </row>
    <row r="4" spans="1:21" ht="27" customHeight="1" thickBot="1" x14ac:dyDescent="0.2">
      <c r="A4" s="9" t="s">
        <v>6</v>
      </c>
      <c r="B4" s="22" t="s">
        <v>23</v>
      </c>
      <c r="C4" s="22" t="s">
        <v>24</v>
      </c>
      <c r="D4" s="11" t="s">
        <v>25</v>
      </c>
      <c r="E4" s="27" t="s">
        <v>20</v>
      </c>
      <c r="F4" s="27" t="s">
        <v>21</v>
      </c>
      <c r="G4" s="10" t="s">
        <v>7</v>
      </c>
      <c r="H4" s="11" t="s">
        <v>26</v>
      </c>
      <c r="I4" s="11" t="s">
        <v>27</v>
      </c>
      <c r="J4" s="11" t="s">
        <v>28</v>
      </c>
      <c r="K4" s="343"/>
      <c r="N4" s="166">
        <v>1102687</v>
      </c>
      <c r="O4" s="166">
        <v>111123</v>
      </c>
      <c r="P4" s="166">
        <v>83651</v>
      </c>
    </row>
    <row r="5" spans="1:21" ht="13.5" customHeight="1" x14ac:dyDescent="0.15">
      <c r="A5" s="12" t="s">
        <v>17</v>
      </c>
      <c r="B5" s="94">
        <v>69342</v>
      </c>
      <c r="C5" s="94">
        <v>7884</v>
      </c>
      <c r="D5" s="94">
        <v>24364</v>
      </c>
      <c r="E5" s="94">
        <v>91</v>
      </c>
      <c r="F5" s="94">
        <v>259</v>
      </c>
      <c r="G5" s="96">
        <v>799</v>
      </c>
      <c r="H5" s="94">
        <v>153</v>
      </c>
      <c r="I5" s="94">
        <v>80</v>
      </c>
      <c r="J5" s="94">
        <v>566</v>
      </c>
      <c r="K5" s="94">
        <v>1597</v>
      </c>
      <c r="N5" s="177">
        <v>69342</v>
      </c>
      <c r="O5" s="177">
        <v>7884</v>
      </c>
      <c r="P5" s="177">
        <v>24364</v>
      </c>
      <c r="R5" s="172">
        <v>91</v>
      </c>
      <c r="S5" s="172">
        <v>259</v>
      </c>
      <c r="U5" s="172">
        <v>799</v>
      </c>
    </row>
    <row r="6" spans="1:21" ht="13.5" customHeight="1" x14ac:dyDescent="0.15">
      <c r="A6" s="15" t="s">
        <v>168</v>
      </c>
      <c r="B6" s="97">
        <v>32215</v>
      </c>
      <c r="C6" s="97">
        <v>2526</v>
      </c>
      <c r="D6" s="97">
        <v>2860</v>
      </c>
      <c r="E6" s="97">
        <v>37</v>
      </c>
      <c r="F6" s="97">
        <v>93</v>
      </c>
      <c r="G6" s="98">
        <v>263</v>
      </c>
      <c r="H6" s="97">
        <v>82</v>
      </c>
      <c r="I6" s="97">
        <v>21</v>
      </c>
      <c r="J6" s="97">
        <v>160</v>
      </c>
      <c r="K6" s="97">
        <v>629</v>
      </c>
      <c r="N6" s="165">
        <v>32215</v>
      </c>
      <c r="O6" s="165">
        <v>2526</v>
      </c>
      <c r="P6" s="165">
        <v>2860</v>
      </c>
      <c r="R6" s="182">
        <v>37</v>
      </c>
      <c r="S6" s="182">
        <v>93</v>
      </c>
      <c r="U6" s="182">
        <v>263</v>
      </c>
    </row>
    <row r="7" spans="1:21" ht="13.5" customHeight="1" x14ac:dyDescent="0.15">
      <c r="A7" s="15" t="s">
        <v>169</v>
      </c>
      <c r="B7" s="97">
        <v>25998</v>
      </c>
      <c r="C7" s="97">
        <v>2176</v>
      </c>
      <c r="D7" s="97">
        <v>881</v>
      </c>
      <c r="E7" s="97">
        <v>25</v>
      </c>
      <c r="F7" s="97">
        <v>72</v>
      </c>
      <c r="G7" s="98">
        <v>182</v>
      </c>
      <c r="H7" s="97">
        <v>68</v>
      </c>
      <c r="I7" s="97">
        <v>9</v>
      </c>
      <c r="J7" s="97">
        <v>105</v>
      </c>
      <c r="K7" s="97">
        <v>463</v>
      </c>
      <c r="N7" s="165">
        <v>25998</v>
      </c>
      <c r="O7" s="165">
        <v>2176</v>
      </c>
      <c r="P7" s="182">
        <v>881</v>
      </c>
      <c r="R7" s="182">
        <v>25</v>
      </c>
      <c r="S7" s="182">
        <v>72</v>
      </c>
      <c r="U7" s="182">
        <v>182</v>
      </c>
    </row>
    <row r="8" spans="1:21" ht="13.5" customHeight="1" x14ac:dyDescent="0.15">
      <c r="A8" s="15" t="s">
        <v>170</v>
      </c>
      <c r="B8" s="97">
        <v>22449</v>
      </c>
      <c r="C8" s="97">
        <v>1510</v>
      </c>
      <c r="D8" s="97">
        <v>1088</v>
      </c>
      <c r="E8" s="97">
        <v>28</v>
      </c>
      <c r="F8" s="97">
        <v>97</v>
      </c>
      <c r="G8" s="98">
        <v>287</v>
      </c>
      <c r="H8" s="97">
        <v>85</v>
      </c>
      <c r="I8" s="97">
        <v>9</v>
      </c>
      <c r="J8" s="97">
        <v>193</v>
      </c>
      <c r="K8" s="97">
        <v>638</v>
      </c>
      <c r="N8" s="165">
        <v>22449</v>
      </c>
      <c r="O8" s="165">
        <v>1510</v>
      </c>
      <c r="P8" s="165">
        <v>1088</v>
      </c>
      <c r="R8" s="182">
        <v>28</v>
      </c>
      <c r="S8" s="182">
        <v>97</v>
      </c>
      <c r="U8" s="182">
        <v>287</v>
      </c>
    </row>
    <row r="9" spans="1:21" ht="13.5" customHeight="1" x14ac:dyDescent="0.15">
      <c r="A9" s="15" t="s">
        <v>171</v>
      </c>
      <c r="B9" s="97">
        <v>26977</v>
      </c>
      <c r="C9" s="97">
        <v>1820</v>
      </c>
      <c r="D9" s="97">
        <v>1655</v>
      </c>
      <c r="E9" s="97">
        <v>18</v>
      </c>
      <c r="F9" s="97">
        <v>85</v>
      </c>
      <c r="G9" s="98">
        <v>226</v>
      </c>
      <c r="H9" s="97">
        <v>85</v>
      </c>
      <c r="I9" s="97">
        <v>19</v>
      </c>
      <c r="J9" s="97">
        <v>122</v>
      </c>
      <c r="K9" s="97">
        <v>549</v>
      </c>
      <c r="N9" s="165">
        <v>26977</v>
      </c>
      <c r="O9" s="165">
        <v>1820</v>
      </c>
      <c r="P9" s="165">
        <v>1655</v>
      </c>
      <c r="R9" s="182">
        <v>18</v>
      </c>
      <c r="S9" s="182">
        <v>85</v>
      </c>
      <c r="U9" s="182">
        <v>226</v>
      </c>
    </row>
    <row r="10" spans="1:21" ht="13.5" customHeight="1" x14ac:dyDescent="0.15">
      <c r="A10" s="15" t="s">
        <v>172</v>
      </c>
      <c r="B10" s="97">
        <v>15419</v>
      </c>
      <c r="C10" s="97">
        <v>1585</v>
      </c>
      <c r="D10" s="97">
        <v>1371</v>
      </c>
      <c r="E10" s="97">
        <v>16</v>
      </c>
      <c r="F10" s="97">
        <v>52</v>
      </c>
      <c r="G10" s="98">
        <v>143</v>
      </c>
      <c r="H10" s="97">
        <v>46</v>
      </c>
      <c r="I10" s="97">
        <v>15</v>
      </c>
      <c r="J10" s="97">
        <v>82</v>
      </c>
      <c r="K10" s="97">
        <v>381</v>
      </c>
      <c r="N10" s="165">
        <v>15419</v>
      </c>
      <c r="O10" s="165">
        <v>1585</v>
      </c>
      <c r="P10" s="165">
        <v>1371</v>
      </c>
      <c r="R10" s="182">
        <v>16</v>
      </c>
      <c r="S10" s="182">
        <v>52</v>
      </c>
      <c r="U10" s="182">
        <v>143</v>
      </c>
    </row>
    <row r="11" spans="1:21" ht="13.5" customHeight="1" x14ac:dyDescent="0.15">
      <c r="A11" s="16" t="s">
        <v>173</v>
      </c>
      <c r="B11" s="99">
        <v>28146</v>
      </c>
      <c r="C11" s="99">
        <v>2013</v>
      </c>
      <c r="D11" s="99">
        <v>8682</v>
      </c>
      <c r="E11" s="99">
        <v>53</v>
      </c>
      <c r="F11" s="99">
        <v>100</v>
      </c>
      <c r="G11" s="100">
        <v>294</v>
      </c>
      <c r="H11" s="99">
        <v>115</v>
      </c>
      <c r="I11" s="99">
        <v>18</v>
      </c>
      <c r="J11" s="99">
        <v>161</v>
      </c>
      <c r="K11" s="99">
        <v>676</v>
      </c>
      <c r="N11" s="165">
        <v>28146</v>
      </c>
      <c r="O11" s="165">
        <v>2013</v>
      </c>
      <c r="P11" s="165">
        <v>8682</v>
      </c>
      <c r="R11" s="182">
        <v>53</v>
      </c>
      <c r="S11" s="182">
        <v>100</v>
      </c>
      <c r="U11" s="182">
        <v>294</v>
      </c>
    </row>
    <row r="12" spans="1:21" ht="13.5" customHeight="1" x14ac:dyDescent="0.15">
      <c r="A12" s="15" t="s">
        <v>174</v>
      </c>
      <c r="B12" s="97">
        <v>56908</v>
      </c>
      <c r="C12" s="97">
        <v>4828</v>
      </c>
      <c r="D12" s="97">
        <v>1216</v>
      </c>
      <c r="E12" s="97">
        <v>54</v>
      </c>
      <c r="F12" s="97">
        <v>148</v>
      </c>
      <c r="G12" s="98">
        <v>506</v>
      </c>
      <c r="H12" s="97">
        <v>198</v>
      </c>
      <c r="I12" s="97">
        <v>29</v>
      </c>
      <c r="J12" s="97">
        <v>279</v>
      </c>
      <c r="K12" s="97">
        <v>1129</v>
      </c>
      <c r="N12" s="165">
        <v>56908</v>
      </c>
      <c r="O12" s="165">
        <v>4828</v>
      </c>
      <c r="P12" s="165">
        <v>1216</v>
      </c>
      <c r="R12" s="182">
        <v>54</v>
      </c>
      <c r="S12" s="182">
        <v>148</v>
      </c>
      <c r="U12" s="182">
        <v>506</v>
      </c>
    </row>
    <row r="13" spans="1:21" ht="13.5" customHeight="1" x14ac:dyDescent="0.15">
      <c r="A13" s="15" t="s">
        <v>175</v>
      </c>
      <c r="B13" s="97">
        <v>37347</v>
      </c>
      <c r="C13" s="97">
        <v>2261</v>
      </c>
      <c r="D13" s="97">
        <v>2180</v>
      </c>
      <c r="E13" s="97">
        <v>31</v>
      </c>
      <c r="F13" s="97">
        <v>76</v>
      </c>
      <c r="G13" s="98">
        <v>369</v>
      </c>
      <c r="H13" s="97">
        <v>95</v>
      </c>
      <c r="I13" s="97">
        <v>13</v>
      </c>
      <c r="J13" s="97">
        <v>261</v>
      </c>
      <c r="K13" s="97">
        <v>673</v>
      </c>
      <c r="N13" s="165">
        <v>37347</v>
      </c>
      <c r="O13" s="165">
        <v>2261</v>
      </c>
      <c r="P13" s="165">
        <v>2180</v>
      </c>
      <c r="R13" s="182">
        <v>31</v>
      </c>
      <c r="S13" s="182">
        <v>76</v>
      </c>
      <c r="U13" s="182">
        <v>369</v>
      </c>
    </row>
    <row r="14" spans="1:21" ht="13.5" customHeight="1" x14ac:dyDescent="0.15">
      <c r="A14" s="15" t="s">
        <v>176</v>
      </c>
      <c r="B14" s="97">
        <v>28096</v>
      </c>
      <c r="C14" s="97">
        <v>2623</v>
      </c>
      <c r="D14" s="97">
        <v>931</v>
      </c>
      <c r="E14" s="97">
        <v>34</v>
      </c>
      <c r="F14" s="97">
        <v>117</v>
      </c>
      <c r="G14" s="98">
        <v>359</v>
      </c>
      <c r="H14" s="97">
        <v>103</v>
      </c>
      <c r="I14" s="97">
        <v>30</v>
      </c>
      <c r="J14" s="97">
        <v>226</v>
      </c>
      <c r="K14" s="97">
        <v>780</v>
      </c>
      <c r="N14" s="165">
        <v>28096</v>
      </c>
      <c r="O14" s="165">
        <v>2623</v>
      </c>
      <c r="P14" s="182">
        <v>931</v>
      </c>
      <c r="R14" s="182">
        <v>34</v>
      </c>
      <c r="S14" s="182">
        <v>117</v>
      </c>
      <c r="U14" s="182">
        <v>359</v>
      </c>
    </row>
    <row r="15" spans="1:21" ht="13.5" customHeight="1" x14ac:dyDescent="0.15">
      <c r="A15" s="15" t="s">
        <v>177</v>
      </c>
      <c r="B15" s="97">
        <v>51687</v>
      </c>
      <c r="C15" s="97">
        <v>7061</v>
      </c>
      <c r="D15" s="97">
        <v>1019</v>
      </c>
      <c r="E15" s="97">
        <v>88</v>
      </c>
      <c r="F15" s="97">
        <v>338</v>
      </c>
      <c r="G15" s="98">
        <v>1189</v>
      </c>
      <c r="H15" s="97">
        <v>256</v>
      </c>
      <c r="I15" s="97">
        <v>65</v>
      </c>
      <c r="J15" s="97">
        <v>868</v>
      </c>
      <c r="K15" s="97">
        <v>2662</v>
      </c>
      <c r="N15" s="165">
        <v>51687</v>
      </c>
      <c r="O15" s="165">
        <v>7061</v>
      </c>
      <c r="P15" s="165">
        <v>1019</v>
      </c>
      <c r="R15" s="182">
        <v>88</v>
      </c>
      <c r="S15" s="182">
        <v>338</v>
      </c>
      <c r="U15" s="165">
        <v>1189</v>
      </c>
    </row>
    <row r="16" spans="1:21" ht="13.5" customHeight="1" x14ac:dyDescent="0.15">
      <c r="A16" s="15" t="s">
        <v>178</v>
      </c>
      <c r="B16" s="97">
        <v>47669</v>
      </c>
      <c r="C16" s="97">
        <v>5216</v>
      </c>
      <c r="D16" s="97">
        <v>1377</v>
      </c>
      <c r="E16" s="97">
        <v>54</v>
      </c>
      <c r="F16" s="97">
        <v>254</v>
      </c>
      <c r="G16" s="98">
        <v>902</v>
      </c>
      <c r="H16" s="97">
        <v>215</v>
      </c>
      <c r="I16" s="97">
        <v>83</v>
      </c>
      <c r="J16" s="97">
        <v>604</v>
      </c>
      <c r="K16" s="97">
        <v>1928</v>
      </c>
      <c r="N16" s="165">
        <v>47669</v>
      </c>
      <c r="O16" s="165">
        <v>5216</v>
      </c>
      <c r="P16" s="165">
        <v>1377</v>
      </c>
      <c r="R16" s="182">
        <v>54</v>
      </c>
      <c r="S16" s="182">
        <v>254</v>
      </c>
      <c r="U16" s="182">
        <v>902</v>
      </c>
    </row>
    <row r="17" spans="1:21" ht="13.5" customHeight="1" x14ac:dyDescent="0.15">
      <c r="A17" s="15" t="s">
        <v>179</v>
      </c>
      <c r="B17" s="97">
        <v>18824</v>
      </c>
      <c r="C17" s="97">
        <v>8027</v>
      </c>
      <c r="D17" s="97">
        <v>782</v>
      </c>
      <c r="E17" s="97">
        <v>108</v>
      </c>
      <c r="F17" s="97">
        <v>706</v>
      </c>
      <c r="G17" s="98">
        <v>2350</v>
      </c>
      <c r="H17" s="97">
        <v>206</v>
      </c>
      <c r="I17" s="97">
        <v>172</v>
      </c>
      <c r="J17" s="97">
        <v>1972</v>
      </c>
      <c r="K17" s="97">
        <v>4428</v>
      </c>
      <c r="N17" s="165">
        <v>18824</v>
      </c>
      <c r="O17" s="165">
        <v>8027</v>
      </c>
      <c r="P17" s="182">
        <v>782</v>
      </c>
      <c r="R17" s="182">
        <v>108</v>
      </c>
      <c r="S17" s="182">
        <v>706</v>
      </c>
      <c r="U17" s="165">
        <v>2350</v>
      </c>
    </row>
    <row r="18" spans="1:21" ht="13.5" customHeight="1" x14ac:dyDescent="0.15">
      <c r="A18" s="16" t="s">
        <v>180</v>
      </c>
      <c r="B18" s="99">
        <v>38665</v>
      </c>
      <c r="C18" s="99">
        <v>3741</v>
      </c>
      <c r="D18" s="99">
        <v>78</v>
      </c>
      <c r="E18" s="99">
        <v>71</v>
      </c>
      <c r="F18" s="99">
        <v>356</v>
      </c>
      <c r="G18" s="100">
        <v>1086</v>
      </c>
      <c r="H18" s="99">
        <v>170</v>
      </c>
      <c r="I18" s="99">
        <v>45</v>
      </c>
      <c r="J18" s="99">
        <v>871</v>
      </c>
      <c r="K18" s="99">
        <v>2512</v>
      </c>
      <c r="N18" s="165">
        <v>38665</v>
      </c>
      <c r="O18" s="165">
        <v>3741</v>
      </c>
      <c r="P18" s="182">
        <v>78</v>
      </c>
      <c r="R18" s="182">
        <v>71</v>
      </c>
      <c r="S18" s="182">
        <v>356</v>
      </c>
      <c r="U18" s="165">
        <v>1086</v>
      </c>
    </row>
    <row r="19" spans="1:21" ht="13.5" customHeight="1" x14ac:dyDescent="0.15">
      <c r="A19" s="15" t="s">
        <v>181</v>
      </c>
      <c r="B19" s="97">
        <v>29715</v>
      </c>
      <c r="C19" s="97">
        <v>3384</v>
      </c>
      <c r="D19" s="97">
        <v>993</v>
      </c>
      <c r="E19" s="97">
        <v>43</v>
      </c>
      <c r="F19" s="97">
        <v>107</v>
      </c>
      <c r="G19" s="98">
        <v>323</v>
      </c>
      <c r="H19" s="97">
        <v>97</v>
      </c>
      <c r="I19" s="97">
        <v>25</v>
      </c>
      <c r="J19" s="97">
        <v>201</v>
      </c>
      <c r="K19" s="97">
        <v>796</v>
      </c>
      <c r="N19" s="165">
        <v>29715</v>
      </c>
      <c r="O19" s="165">
        <v>3384</v>
      </c>
      <c r="P19" s="182">
        <v>993</v>
      </c>
      <c r="R19" s="182">
        <v>43</v>
      </c>
      <c r="S19" s="182">
        <v>107</v>
      </c>
      <c r="U19" s="182">
        <v>323</v>
      </c>
    </row>
    <row r="20" spans="1:21" ht="13.5" customHeight="1" x14ac:dyDescent="0.15">
      <c r="A20" s="15" t="s">
        <v>182</v>
      </c>
      <c r="B20" s="97">
        <v>7799</v>
      </c>
      <c r="C20" s="97">
        <v>1054</v>
      </c>
      <c r="D20" s="97">
        <v>41</v>
      </c>
      <c r="E20" s="97">
        <v>17</v>
      </c>
      <c r="F20" s="97">
        <v>31</v>
      </c>
      <c r="G20" s="98">
        <v>115</v>
      </c>
      <c r="H20" s="97">
        <v>32</v>
      </c>
      <c r="I20" s="97">
        <v>11</v>
      </c>
      <c r="J20" s="97">
        <v>72</v>
      </c>
      <c r="K20" s="97">
        <v>290</v>
      </c>
      <c r="N20" s="165">
        <v>7799</v>
      </c>
      <c r="O20" s="165">
        <v>1054</v>
      </c>
      <c r="P20" s="182">
        <v>41</v>
      </c>
      <c r="R20" s="182">
        <v>17</v>
      </c>
      <c r="S20" s="182">
        <v>31</v>
      </c>
      <c r="U20" s="182">
        <v>115</v>
      </c>
    </row>
    <row r="21" spans="1:21" ht="13.5" customHeight="1" x14ac:dyDescent="0.15">
      <c r="A21" s="15" t="s">
        <v>183</v>
      </c>
      <c r="B21" s="97">
        <v>8667</v>
      </c>
      <c r="C21" s="97">
        <v>839</v>
      </c>
      <c r="D21" s="97">
        <v>84</v>
      </c>
      <c r="E21" s="97">
        <v>9</v>
      </c>
      <c r="F21" s="97">
        <v>45</v>
      </c>
      <c r="G21" s="98">
        <v>122</v>
      </c>
      <c r="H21" s="97">
        <v>21</v>
      </c>
      <c r="I21" s="97">
        <v>12</v>
      </c>
      <c r="J21" s="97">
        <v>89</v>
      </c>
      <c r="K21" s="97">
        <v>292</v>
      </c>
      <c r="N21" s="165">
        <v>8667</v>
      </c>
      <c r="O21" s="182">
        <v>839</v>
      </c>
      <c r="P21" s="182">
        <v>84</v>
      </c>
      <c r="R21" s="182">
        <v>9</v>
      </c>
      <c r="S21" s="182">
        <v>45</v>
      </c>
      <c r="U21" s="182">
        <v>122</v>
      </c>
    </row>
    <row r="22" spans="1:21" ht="13.5" customHeight="1" x14ac:dyDescent="0.15">
      <c r="A22" s="16" t="s">
        <v>184</v>
      </c>
      <c r="B22" s="99">
        <v>11009</v>
      </c>
      <c r="C22" s="99">
        <v>569</v>
      </c>
      <c r="D22" s="99">
        <v>30</v>
      </c>
      <c r="E22" s="99">
        <v>10</v>
      </c>
      <c r="F22" s="99">
        <v>33</v>
      </c>
      <c r="G22" s="100">
        <v>86</v>
      </c>
      <c r="H22" s="99">
        <v>20</v>
      </c>
      <c r="I22" s="99">
        <v>7</v>
      </c>
      <c r="J22" s="99">
        <v>59</v>
      </c>
      <c r="K22" s="99">
        <v>197</v>
      </c>
      <c r="N22" s="165">
        <v>11009</v>
      </c>
      <c r="O22" s="182">
        <v>569</v>
      </c>
      <c r="P22" s="182">
        <v>30</v>
      </c>
      <c r="R22" s="182">
        <v>10</v>
      </c>
      <c r="S22" s="182">
        <v>33</v>
      </c>
      <c r="U22" s="182">
        <v>86</v>
      </c>
    </row>
    <row r="23" spans="1:21" ht="13.5" customHeight="1" x14ac:dyDescent="0.15">
      <c r="A23" s="15" t="s">
        <v>185</v>
      </c>
      <c r="B23" s="97">
        <v>7136</v>
      </c>
      <c r="C23" s="97">
        <v>554</v>
      </c>
      <c r="D23" s="97">
        <v>1301</v>
      </c>
      <c r="E23" s="97">
        <v>12</v>
      </c>
      <c r="F23" s="97">
        <v>49</v>
      </c>
      <c r="G23" s="98">
        <v>115</v>
      </c>
      <c r="H23" s="97">
        <v>39</v>
      </c>
      <c r="I23" s="97">
        <v>10</v>
      </c>
      <c r="J23" s="97">
        <v>66</v>
      </c>
      <c r="K23" s="97">
        <v>229</v>
      </c>
      <c r="N23" s="165">
        <v>7136</v>
      </c>
      <c r="O23" s="182">
        <v>554</v>
      </c>
      <c r="P23" s="165">
        <v>1301</v>
      </c>
      <c r="R23" s="182">
        <v>12</v>
      </c>
      <c r="S23" s="182">
        <v>49</v>
      </c>
      <c r="U23" s="182">
        <v>115</v>
      </c>
    </row>
    <row r="24" spans="1:21" ht="13.5" customHeight="1" x14ac:dyDescent="0.15">
      <c r="A24" s="15" t="s">
        <v>186</v>
      </c>
      <c r="B24" s="97">
        <v>33967</v>
      </c>
      <c r="C24" s="97">
        <v>3345</v>
      </c>
      <c r="D24" s="97">
        <v>5162</v>
      </c>
      <c r="E24" s="97">
        <v>40</v>
      </c>
      <c r="F24" s="97">
        <v>133</v>
      </c>
      <c r="G24" s="98">
        <v>356</v>
      </c>
      <c r="H24" s="97">
        <v>104</v>
      </c>
      <c r="I24" s="97">
        <v>19</v>
      </c>
      <c r="J24" s="97">
        <v>233</v>
      </c>
      <c r="K24" s="97">
        <v>789</v>
      </c>
      <c r="N24" s="165">
        <v>33967</v>
      </c>
      <c r="O24" s="165">
        <v>3345</v>
      </c>
      <c r="P24" s="165">
        <v>5162</v>
      </c>
      <c r="R24" s="182">
        <v>40</v>
      </c>
      <c r="S24" s="182">
        <v>133</v>
      </c>
      <c r="U24" s="182">
        <v>356</v>
      </c>
    </row>
    <row r="25" spans="1:21" ht="13.5" customHeight="1" x14ac:dyDescent="0.15">
      <c r="A25" s="15" t="s">
        <v>187</v>
      </c>
      <c r="B25" s="97">
        <v>20558</v>
      </c>
      <c r="C25" s="97">
        <v>999</v>
      </c>
      <c r="D25" s="97">
        <v>392</v>
      </c>
      <c r="E25" s="97">
        <v>19</v>
      </c>
      <c r="F25" s="97">
        <v>80</v>
      </c>
      <c r="G25" s="98">
        <v>239</v>
      </c>
      <c r="H25" s="97">
        <v>56</v>
      </c>
      <c r="I25" s="97">
        <v>15</v>
      </c>
      <c r="J25" s="97">
        <v>168</v>
      </c>
      <c r="K25" s="97">
        <v>613</v>
      </c>
      <c r="N25" s="165">
        <v>20558</v>
      </c>
      <c r="O25" s="182">
        <v>999</v>
      </c>
      <c r="P25" s="182">
        <v>392</v>
      </c>
      <c r="R25" s="182">
        <v>19</v>
      </c>
      <c r="S25" s="182">
        <v>80</v>
      </c>
      <c r="U25" s="182">
        <v>239</v>
      </c>
    </row>
    <row r="26" spans="1:21" ht="13.5" customHeight="1" x14ac:dyDescent="0.15">
      <c r="A26" s="15" t="s">
        <v>188</v>
      </c>
      <c r="B26" s="97">
        <v>41265</v>
      </c>
      <c r="C26" s="97">
        <v>2617</v>
      </c>
      <c r="D26" s="97">
        <v>861</v>
      </c>
      <c r="E26" s="97">
        <v>33</v>
      </c>
      <c r="F26" s="97">
        <v>149</v>
      </c>
      <c r="G26" s="98">
        <v>415</v>
      </c>
      <c r="H26" s="97">
        <v>96</v>
      </c>
      <c r="I26" s="97">
        <v>31</v>
      </c>
      <c r="J26" s="97">
        <v>288</v>
      </c>
      <c r="K26" s="97">
        <v>932</v>
      </c>
      <c r="N26" s="165">
        <v>41265</v>
      </c>
      <c r="O26" s="165">
        <v>2617</v>
      </c>
      <c r="P26" s="182">
        <v>861</v>
      </c>
      <c r="R26" s="182">
        <v>33</v>
      </c>
      <c r="S26" s="182">
        <v>149</v>
      </c>
      <c r="U26" s="182">
        <v>415</v>
      </c>
    </row>
    <row r="27" spans="1:21" ht="13.5" customHeight="1" x14ac:dyDescent="0.15">
      <c r="A27" s="15" t="s">
        <v>189</v>
      </c>
      <c r="B27" s="97">
        <v>37939</v>
      </c>
      <c r="C27" s="97">
        <v>5405</v>
      </c>
      <c r="D27" s="97">
        <v>647</v>
      </c>
      <c r="E27" s="97">
        <v>65</v>
      </c>
      <c r="F27" s="97">
        <v>303</v>
      </c>
      <c r="G27" s="98">
        <v>876</v>
      </c>
      <c r="H27" s="97">
        <v>151</v>
      </c>
      <c r="I27" s="97">
        <v>62</v>
      </c>
      <c r="J27" s="97">
        <v>663</v>
      </c>
      <c r="K27" s="97">
        <v>1961</v>
      </c>
      <c r="N27" s="165">
        <v>37939</v>
      </c>
      <c r="O27" s="165">
        <v>5405</v>
      </c>
      <c r="P27" s="182">
        <v>647</v>
      </c>
      <c r="R27" s="182">
        <v>65</v>
      </c>
      <c r="S27" s="182">
        <v>303</v>
      </c>
      <c r="U27" s="182">
        <v>876</v>
      </c>
    </row>
    <row r="28" spans="1:21" ht="13.5" customHeight="1" x14ac:dyDescent="0.15">
      <c r="A28" s="16" t="s">
        <v>190</v>
      </c>
      <c r="B28" s="99">
        <v>24045</v>
      </c>
      <c r="C28" s="99">
        <v>1765</v>
      </c>
      <c r="D28" s="99">
        <v>284</v>
      </c>
      <c r="E28" s="99">
        <v>19</v>
      </c>
      <c r="F28" s="99">
        <v>82</v>
      </c>
      <c r="G28" s="100">
        <v>219</v>
      </c>
      <c r="H28" s="99">
        <v>59</v>
      </c>
      <c r="I28" s="99">
        <v>17</v>
      </c>
      <c r="J28" s="99">
        <v>143</v>
      </c>
      <c r="K28" s="99">
        <v>501</v>
      </c>
      <c r="N28" s="165">
        <v>24045</v>
      </c>
      <c r="O28" s="165">
        <v>1765</v>
      </c>
      <c r="P28" s="182">
        <v>284</v>
      </c>
      <c r="R28" s="182">
        <v>19</v>
      </c>
      <c r="S28" s="182">
        <v>82</v>
      </c>
      <c r="U28" s="182">
        <v>219</v>
      </c>
    </row>
    <row r="29" spans="1:21" ht="13.5" customHeight="1" x14ac:dyDescent="0.15">
      <c r="A29" s="15" t="s">
        <v>191</v>
      </c>
      <c r="B29" s="97">
        <v>8650</v>
      </c>
      <c r="C29" s="97">
        <v>959</v>
      </c>
      <c r="D29" s="97">
        <v>16</v>
      </c>
      <c r="E29" s="97">
        <v>12</v>
      </c>
      <c r="F29" s="97">
        <v>62</v>
      </c>
      <c r="G29" s="98">
        <v>148</v>
      </c>
      <c r="H29" s="97">
        <v>26</v>
      </c>
      <c r="I29" s="97">
        <v>13</v>
      </c>
      <c r="J29" s="97">
        <v>109</v>
      </c>
      <c r="K29" s="97">
        <v>341</v>
      </c>
      <c r="N29" s="165">
        <v>8650</v>
      </c>
      <c r="O29" s="182">
        <v>959</v>
      </c>
      <c r="P29" s="182">
        <v>16</v>
      </c>
      <c r="R29" s="182">
        <v>12</v>
      </c>
      <c r="S29" s="182">
        <v>62</v>
      </c>
      <c r="U29" s="182">
        <v>148</v>
      </c>
    </row>
    <row r="30" spans="1:21" ht="13.5" customHeight="1" x14ac:dyDescent="0.15">
      <c r="A30" s="15" t="s">
        <v>192</v>
      </c>
      <c r="B30" s="97">
        <v>14529</v>
      </c>
      <c r="C30" s="97">
        <v>874</v>
      </c>
      <c r="D30" s="97">
        <v>259</v>
      </c>
      <c r="E30" s="97">
        <v>49</v>
      </c>
      <c r="F30" s="97">
        <v>125</v>
      </c>
      <c r="G30" s="98">
        <v>270</v>
      </c>
      <c r="H30" s="97">
        <v>39</v>
      </c>
      <c r="I30" s="97">
        <v>17</v>
      </c>
      <c r="J30" s="97">
        <v>214</v>
      </c>
      <c r="K30" s="97">
        <v>562</v>
      </c>
      <c r="N30" s="165">
        <v>14529</v>
      </c>
      <c r="O30" s="182">
        <v>874</v>
      </c>
      <c r="P30" s="182">
        <v>259</v>
      </c>
      <c r="R30" s="182">
        <v>49</v>
      </c>
      <c r="S30" s="182">
        <v>125</v>
      </c>
      <c r="U30" s="182">
        <v>270</v>
      </c>
    </row>
    <row r="31" spans="1:21" ht="13.5" customHeight="1" x14ac:dyDescent="0.15">
      <c r="A31" s="15" t="s">
        <v>193</v>
      </c>
      <c r="B31" s="97">
        <v>32032</v>
      </c>
      <c r="C31" s="97">
        <v>8304</v>
      </c>
      <c r="D31" s="97">
        <v>569</v>
      </c>
      <c r="E31" s="97">
        <v>72</v>
      </c>
      <c r="F31" s="97">
        <v>481</v>
      </c>
      <c r="G31" s="98">
        <v>1503</v>
      </c>
      <c r="H31" s="97">
        <v>240</v>
      </c>
      <c r="I31" s="97">
        <v>108</v>
      </c>
      <c r="J31" s="97">
        <v>1155</v>
      </c>
      <c r="K31" s="97">
        <v>3151</v>
      </c>
      <c r="N31" s="165">
        <v>32032</v>
      </c>
      <c r="O31" s="165">
        <v>8304</v>
      </c>
      <c r="P31" s="182">
        <v>569</v>
      </c>
      <c r="R31" s="182">
        <v>72</v>
      </c>
      <c r="S31" s="182">
        <v>481</v>
      </c>
      <c r="U31" s="165">
        <v>1503</v>
      </c>
    </row>
    <row r="32" spans="1:21" ht="13.5" customHeight="1" x14ac:dyDescent="0.15">
      <c r="A32" s="15" t="s">
        <v>194</v>
      </c>
      <c r="B32" s="97">
        <v>28965</v>
      </c>
      <c r="C32" s="97">
        <v>2538</v>
      </c>
      <c r="D32" s="97">
        <v>667</v>
      </c>
      <c r="E32" s="97">
        <v>53</v>
      </c>
      <c r="F32" s="97">
        <v>224</v>
      </c>
      <c r="G32" s="98">
        <v>694</v>
      </c>
      <c r="H32" s="97">
        <v>137</v>
      </c>
      <c r="I32" s="97">
        <v>46</v>
      </c>
      <c r="J32" s="97">
        <v>511</v>
      </c>
      <c r="K32" s="97">
        <v>1495</v>
      </c>
      <c r="N32" s="165">
        <v>28965</v>
      </c>
      <c r="O32" s="165">
        <v>2538</v>
      </c>
      <c r="P32" s="182">
        <v>667</v>
      </c>
      <c r="R32" s="182">
        <v>53</v>
      </c>
      <c r="S32" s="182">
        <v>224</v>
      </c>
      <c r="U32" s="182">
        <v>694</v>
      </c>
    </row>
    <row r="33" spans="1:21" ht="13.5" customHeight="1" x14ac:dyDescent="0.15">
      <c r="A33" s="15" t="s">
        <v>195</v>
      </c>
      <c r="B33" s="97">
        <v>13079</v>
      </c>
      <c r="C33" s="97">
        <v>875</v>
      </c>
      <c r="D33" s="97">
        <v>1266</v>
      </c>
      <c r="E33" s="97">
        <v>12</v>
      </c>
      <c r="F33" s="97">
        <v>66</v>
      </c>
      <c r="G33" s="98">
        <v>183</v>
      </c>
      <c r="H33" s="97">
        <v>51</v>
      </c>
      <c r="I33" s="97">
        <v>11</v>
      </c>
      <c r="J33" s="97">
        <v>121</v>
      </c>
      <c r="K33" s="97">
        <v>417</v>
      </c>
      <c r="N33" s="165">
        <v>13079</v>
      </c>
      <c r="O33" s="182">
        <v>875</v>
      </c>
      <c r="P33" s="165">
        <v>1266</v>
      </c>
      <c r="R33" s="182">
        <v>12</v>
      </c>
      <c r="S33" s="182">
        <v>66</v>
      </c>
      <c r="U33" s="182">
        <v>183</v>
      </c>
    </row>
    <row r="34" spans="1:21" ht="13.5" customHeight="1" x14ac:dyDescent="0.15">
      <c r="A34" s="16" t="s">
        <v>196</v>
      </c>
      <c r="B34" s="99">
        <v>10359</v>
      </c>
      <c r="C34" s="99">
        <v>706</v>
      </c>
      <c r="D34" s="99">
        <v>1355</v>
      </c>
      <c r="E34" s="99">
        <v>12</v>
      </c>
      <c r="F34" s="99">
        <v>32</v>
      </c>
      <c r="G34" s="100">
        <v>148</v>
      </c>
      <c r="H34" s="99">
        <v>40</v>
      </c>
      <c r="I34" s="99">
        <v>11</v>
      </c>
      <c r="J34" s="99">
        <v>97</v>
      </c>
      <c r="K34" s="99">
        <v>307</v>
      </c>
      <c r="N34" s="165">
        <v>10359</v>
      </c>
      <c r="O34" s="182">
        <v>706</v>
      </c>
      <c r="P34" s="165">
        <v>1355</v>
      </c>
      <c r="R34" s="182">
        <v>12</v>
      </c>
      <c r="S34" s="182">
        <v>32</v>
      </c>
      <c r="U34" s="182">
        <v>148</v>
      </c>
    </row>
    <row r="35" spans="1:21" ht="13.5" customHeight="1" x14ac:dyDescent="0.15">
      <c r="A35" s="15" t="s">
        <v>197</v>
      </c>
      <c r="B35" s="97">
        <v>11799</v>
      </c>
      <c r="C35" s="97">
        <v>1147</v>
      </c>
      <c r="D35" s="97">
        <v>41</v>
      </c>
      <c r="E35" s="97">
        <v>8</v>
      </c>
      <c r="F35" s="97">
        <v>27</v>
      </c>
      <c r="G35" s="98">
        <v>76</v>
      </c>
      <c r="H35" s="97">
        <v>22</v>
      </c>
      <c r="I35" s="97">
        <v>2</v>
      </c>
      <c r="J35" s="97">
        <v>52</v>
      </c>
      <c r="K35" s="97">
        <v>201</v>
      </c>
      <c r="N35" s="165">
        <v>11799</v>
      </c>
      <c r="O35" s="165">
        <v>1147</v>
      </c>
      <c r="P35" s="182">
        <v>41</v>
      </c>
      <c r="R35" s="182">
        <v>8</v>
      </c>
      <c r="S35" s="182">
        <v>27</v>
      </c>
      <c r="U35" s="182">
        <v>76</v>
      </c>
    </row>
    <row r="36" spans="1:21" ht="13.5" customHeight="1" x14ac:dyDescent="0.15">
      <c r="A36" s="15" t="s">
        <v>198</v>
      </c>
      <c r="B36" s="97">
        <v>11019</v>
      </c>
      <c r="C36" s="97">
        <v>864</v>
      </c>
      <c r="D36" s="97">
        <v>386</v>
      </c>
      <c r="E36" s="97">
        <v>10</v>
      </c>
      <c r="F36" s="97">
        <v>28</v>
      </c>
      <c r="G36" s="98">
        <v>105</v>
      </c>
      <c r="H36" s="97">
        <v>43</v>
      </c>
      <c r="I36" s="97">
        <v>6</v>
      </c>
      <c r="J36" s="97">
        <v>56</v>
      </c>
      <c r="K36" s="97">
        <v>247</v>
      </c>
      <c r="N36" s="165">
        <v>11019</v>
      </c>
      <c r="O36" s="182">
        <v>864</v>
      </c>
      <c r="P36" s="182">
        <v>386</v>
      </c>
      <c r="R36" s="182">
        <v>10</v>
      </c>
      <c r="S36" s="182">
        <v>28</v>
      </c>
      <c r="U36" s="182">
        <v>105</v>
      </c>
    </row>
    <row r="37" spans="1:21" ht="13.5" customHeight="1" x14ac:dyDescent="0.15">
      <c r="A37" s="15" t="s">
        <v>199</v>
      </c>
      <c r="B37" s="97">
        <v>19324</v>
      </c>
      <c r="C37" s="97">
        <v>1515</v>
      </c>
      <c r="D37" s="97">
        <v>925</v>
      </c>
      <c r="E37" s="97">
        <v>21</v>
      </c>
      <c r="F37" s="97">
        <v>108</v>
      </c>
      <c r="G37" s="98">
        <v>284</v>
      </c>
      <c r="H37" s="97">
        <v>84</v>
      </c>
      <c r="I37" s="97">
        <v>20</v>
      </c>
      <c r="J37" s="97">
        <v>180</v>
      </c>
      <c r="K37" s="97">
        <v>635</v>
      </c>
      <c r="N37" s="165">
        <v>19324</v>
      </c>
      <c r="O37" s="165">
        <v>1515</v>
      </c>
      <c r="P37" s="182">
        <v>925</v>
      </c>
      <c r="R37" s="182">
        <v>21</v>
      </c>
      <c r="S37" s="182">
        <v>108</v>
      </c>
      <c r="U37" s="182">
        <v>284</v>
      </c>
    </row>
    <row r="38" spans="1:21" ht="13.5" customHeight="1" x14ac:dyDescent="0.15">
      <c r="A38" s="15" t="s">
        <v>200</v>
      </c>
      <c r="B38" s="97">
        <v>22946</v>
      </c>
      <c r="C38" s="97">
        <v>2333</v>
      </c>
      <c r="D38" s="97">
        <v>4035</v>
      </c>
      <c r="E38" s="97">
        <v>32</v>
      </c>
      <c r="F38" s="97">
        <v>136</v>
      </c>
      <c r="G38" s="98">
        <v>413</v>
      </c>
      <c r="H38" s="97">
        <v>92</v>
      </c>
      <c r="I38" s="97">
        <v>20</v>
      </c>
      <c r="J38" s="97">
        <v>301</v>
      </c>
      <c r="K38" s="97">
        <v>877</v>
      </c>
      <c r="N38" s="165">
        <v>22946</v>
      </c>
      <c r="O38" s="165">
        <v>2333</v>
      </c>
      <c r="P38" s="165">
        <v>4035</v>
      </c>
      <c r="R38" s="182">
        <v>32</v>
      </c>
      <c r="S38" s="182">
        <v>136</v>
      </c>
      <c r="U38" s="182">
        <v>413</v>
      </c>
    </row>
    <row r="39" spans="1:21" ht="13.5" customHeight="1" x14ac:dyDescent="0.15">
      <c r="A39" s="16" t="s">
        <v>201</v>
      </c>
      <c r="B39" s="99">
        <v>14627</v>
      </c>
      <c r="C39" s="99">
        <v>749</v>
      </c>
      <c r="D39" s="99">
        <v>490</v>
      </c>
      <c r="E39" s="99">
        <v>27</v>
      </c>
      <c r="F39" s="99">
        <v>66</v>
      </c>
      <c r="G39" s="100">
        <v>231</v>
      </c>
      <c r="H39" s="99">
        <v>96</v>
      </c>
      <c r="I39" s="99">
        <v>8</v>
      </c>
      <c r="J39" s="99">
        <v>127</v>
      </c>
      <c r="K39" s="99">
        <v>493</v>
      </c>
      <c r="N39" s="165">
        <v>14627</v>
      </c>
      <c r="O39" s="182">
        <v>749</v>
      </c>
      <c r="P39" s="182">
        <v>490</v>
      </c>
      <c r="R39" s="182">
        <v>27</v>
      </c>
      <c r="S39" s="182">
        <v>66</v>
      </c>
      <c r="U39" s="182">
        <v>231</v>
      </c>
    </row>
    <row r="40" spans="1:21" ht="13.5" customHeight="1" x14ac:dyDescent="0.15">
      <c r="A40" s="15" t="s">
        <v>202</v>
      </c>
      <c r="B40" s="97">
        <v>8617</v>
      </c>
      <c r="C40" s="97">
        <v>748</v>
      </c>
      <c r="D40" s="97">
        <v>262</v>
      </c>
      <c r="E40" s="97">
        <v>8</v>
      </c>
      <c r="F40" s="97">
        <v>25</v>
      </c>
      <c r="G40" s="98">
        <v>103</v>
      </c>
      <c r="H40" s="97">
        <v>31</v>
      </c>
      <c r="I40" s="97">
        <v>7</v>
      </c>
      <c r="J40" s="97">
        <v>65</v>
      </c>
      <c r="K40" s="97">
        <v>213</v>
      </c>
      <c r="N40" s="165">
        <v>8617</v>
      </c>
      <c r="O40" s="182">
        <v>748</v>
      </c>
      <c r="P40" s="182">
        <v>262</v>
      </c>
      <c r="R40" s="182">
        <v>8</v>
      </c>
      <c r="S40" s="182">
        <v>25</v>
      </c>
      <c r="U40" s="182">
        <v>103</v>
      </c>
    </row>
    <row r="41" spans="1:21" ht="13.5" customHeight="1" x14ac:dyDescent="0.15">
      <c r="A41" s="15" t="s">
        <v>203</v>
      </c>
      <c r="B41" s="97">
        <v>12855</v>
      </c>
      <c r="C41" s="97">
        <v>614</v>
      </c>
      <c r="D41" s="97">
        <v>153</v>
      </c>
      <c r="E41" s="97">
        <v>20</v>
      </c>
      <c r="F41" s="97">
        <v>51</v>
      </c>
      <c r="G41" s="98">
        <v>151</v>
      </c>
      <c r="H41" s="97">
        <v>47</v>
      </c>
      <c r="I41" s="97">
        <v>8</v>
      </c>
      <c r="J41" s="97">
        <v>96</v>
      </c>
      <c r="K41" s="97">
        <v>347</v>
      </c>
      <c r="N41" s="165">
        <v>12855</v>
      </c>
      <c r="O41" s="182">
        <v>614</v>
      </c>
      <c r="P41" s="182">
        <v>153</v>
      </c>
      <c r="R41" s="182">
        <v>20</v>
      </c>
      <c r="S41" s="182">
        <v>51</v>
      </c>
      <c r="U41" s="182">
        <v>151</v>
      </c>
    </row>
    <row r="42" spans="1:21" ht="13.5" customHeight="1" x14ac:dyDescent="0.15">
      <c r="A42" s="15" t="s">
        <v>204</v>
      </c>
      <c r="B42" s="97">
        <v>14889</v>
      </c>
      <c r="C42" s="97">
        <v>1442</v>
      </c>
      <c r="D42" s="97">
        <v>3143</v>
      </c>
      <c r="E42" s="97">
        <v>23</v>
      </c>
      <c r="F42" s="97">
        <v>48</v>
      </c>
      <c r="G42" s="98">
        <v>222</v>
      </c>
      <c r="H42" s="97">
        <v>63</v>
      </c>
      <c r="I42" s="97">
        <v>15</v>
      </c>
      <c r="J42" s="97">
        <v>144</v>
      </c>
      <c r="K42" s="97">
        <v>497</v>
      </c>
      <c r="N42" s="165">
        <v>14889</v>
      </c>
      <c r="O42" s="165">
        <v>1442</v>
      </c>
      <c r="P42" s="165">
        <v>3143</v>
      </c>
      <c r="R42" s="182">
        <v>23</v>
      </c>
      <c r="S42" s="182">
        <v>48</v>
      </c>
      <c r="U42" s="182">
        <v>222</v>
      </c>
    </row>
    <row r="43" spans="1:21" ht="13.5" customHeight="1" x14ac:dyDescent="0.15">
      <c r="A43" s="16" t="s">
        <v>205</v>
      </c>
      <c r="B43" s="99">
        <v>12716</v>
      </c>
      <c r="C43" s="99">
        <v>1810</v>
      </c>
      <c r="D43" s="99">
        <v>1795</v>
      </c>
      <c r="E43" s="99">
        <v>11</v>
      </c>
      <c r="F43" s="99">
        <v>44</v>
      </c>
      <c r="G43" s="100">
        <v>159</v>
      </c>
      <c r="H43" s="99">
        <v>54</v>
      </c>
      <c r="I43" s="99">
        <v>8</v>
      </c>
      <c r="J43" s="99">
        <v>97</v>
      </c>
      <c r="K43" s="99">
        <v>336</v>
      </c>
      <c r="N43" s="165">
        <v>12716</v>
      </c>
      <c r="O43" s="165">
        <v>1810</v>
      </c>
      <c r="P43" s="165">
        <v>1795</v>
      </c>
      <c r="R43" s="182">
        <v>11</v>
      </c>
      <c r="S43" s="182">
        <v>44</v>
      </c>
      <c r="U43" s="182">
        <v>159</v>
      </c>
    </row>
    <row r="44" spans="1:21" ht="13.5" customHeight="1" x14ac:dyDescent="0.15">
      <c r="A44" s="15" t="s">
        <v>206</v>
      </c>
      <c r="B44" s="97">
        <v>37163</v>
      </c>
      <c r="C44" s="97">
        <v>3011</v>
      </c>
      <c r="D44" s="97">
        <v>1291</v>
      </c>
      <c r="E44" s="97">
        <v>40</v>
      </c>
      <c r="F44" s="97">
        <v>165</v>
      </c>
      <c r="G44" s="98">
        <v>581</v>
      </c>
      <c r="H44" s="97">
        <v>118</v>
      </c>
      <c r="I44" s="97">
        <v>28</v>
      </c>
      <c r="J44" s="97">
        <v>435</v>
      </c>
      <c r="K44" s="97">
        <v>1348</v>
      </c>
      <c r="N44" s="165">
        <v>37163</v>
      </c>
      <c r="O44" s="165">
        <v>3011</v>
      </c>
      <c r="P44" s="165">
        <v>1291</v>
      </c>
      <c r="R44" s="182">
        <v>40</v>
      </c>
      <c r="S44" s="182">
        <v>165</v>
      </c>
      <c r="U44" s="182">
        <v>581</v>
      </c>
    </row>
    <row r="45" spans="1:21" ht="13.5" customHeight="1" x14ac:dyDescent="0.15">
      <c r="A45" s="15" t="s">
        <v>207</v>
      </c>
      <c r="B45" s="97">
        <v>11616</v>
      </c>
      <c r="C45" s="97">
        <v>737</v>
      </c>
      <c r="D45" s="97">
        <v>71</v>
      </c>
      <c r="E45" s="97">
        <v>11</v>
      </c>
      <c r="F45" s="97">
        <v>41</v>
      </c>
      <c r="G45" s="98">
        <v>104</v>
      </c>
      <c r="H45" s="97">
        <v>30</v>
      </c>
      <c r="I45" s="97">
        <v>11</v>
      </c>
      <c r="J45" s="97">
        <v>63</v>
      </c>
      <c r="K45" s="97">
        <v>280</v>
      </c>
      <c r="N45" s="165">
        <v>11616</v>
      </c>
      <c r="O45" s="182">
        <v>737</v>
      </c>
      <c r="P45" s="182">
        <v>71</v>
      </c>
      <c r="R45" s="182">
        <v>11</v>
      </c>
      <c r="S45" s="182">
        <v>41</v>
      </c>
      <c r="U45" s="182">
        <v>104</v>
      </c>
    </row>
    <row r="46" spans="1:21" ht="13.5" customHeight="1" x14ac:dyDescent="0.15">
      <c r="A46" s="15" t="s">
        <v>208</v>
      </c>
      <c r="B46" s="97">
        <v>15725</v>
      </c>
      <c r="C46" s="97">
        <v>1085</v>
      </c>
      <c r="D46" s="97">
        <v>122</v>
      </c>
      <c r="E46" s="97">
        <v>24</v>
      </c>
      <c r="F46" s="97">
        <v>40</v>
      </c>
      <c r="G46" s="98">
        <v>231</v>
      </c>
      <c r="H46" s="97">
        <v>81</v>
      </c>
      <c r="I46" s="97">
        <v>11</v>
      </c>
      <c r="J46" s="97">
        <v>139</v>
      </c>
      <c r="K46" s="97">
        <v>542</v>
      </c>
      <c r="N46" s="165">
        <v>15725</v>
      </c>
      <c r="O46" s="165">
        <v>1085</v>
      </c>
      <c r="P46" s="182">
        <v>122</v>
      </c>
      <c r="R46" s="182">
        <v>24</v>
      </c>
      <c r="S46" s="182">
        <v>40</v>
      </c>
      <c r="U46" s="182">
        <v>231</v>
      </c>
    </row>
    <row r="47" spans="1:21" ht="13.5" customHeight="1" x14ac:dyDescent="0.15">
      <c r="A47" s="15" t="s">
        <v>209</v>
      </c>
      <c r="B47" s="97">
        <v>17455</v>
      </c>
      <c r="C47" s="97">
        <v>789</v>
      </c>
      <c r="D47" s="97">
        <v>6734</v>
      </c>
      <c r="E47" s="97">
        <v>13</v>
      </c>
      <c r="F47" s="97">
        <v>109</v>
      </c>
      <c r="G47" s="98">
        <v>229</v>
      </c>
      <c r="H47" s="97">
        <v>72</v>
      </c>
      <c r="I47" s="97">
        <v>3</v>
      </c>
      <c r="J47" s="97">
        <v>154</v>
      </c>
      <c r="K47" s="97">
        <v>575</v>
      </c>
      <c r="N47" s="165">
        <v>17455</v>
      </c>
      <c r="O47" s="182">
        <v>789</v>
      </c>
      <c r="P47" s="165">
        <v>6734</v>
      </c>
      <c r="R47" s="182">
        <v>13</v>
      </c>
      <c r="S47" s="182">
        <v>109</v>
      </c>
      <c r="U47" s="182">
        <v>229</v>
      </c>
    </row>
    <row r="48" spans="1:21" ht="13.5" customHeight="1" x14ac:dyDescent="0.15">
      <c r="A48" s="15" t="s">
        <v>210</v>
      </c>
      <c r="B48" s="97">
        <v>13181</v>
      </c>
      <c r="C48" s="97">
        <v>1639</v>
      </c>
      <c r="D48" s="97">
        <v>463</v>
      </c>
      <c r="E48" s="97">
        <v>15</v>
      </c>
      <c r="F48" s="97">
        <v>52</v>
      </c>
      <c r="G48" s="98">
        <v>152</v>
      </c>
      <c r="H48" s="97">
        <v>51</v>
      </c>
      <c r="I48" s="97">
        <v>6</v>
      </c>
      <c r="J48" s="97">
        <v>95</v>
      </c>
      <c r="K48" s="97">
        <v>315</v>
      </c>
      <c r="N48" s="165">
        <v>13181</v>
      </c>
      <c r="O48" s="165">
        <v>1639</v>
      </c>
      <c r="P48" s="182">
        <v>463</v>
      </c>
      <c r="R48" s="182">
        <v>15</v>
      </c>
      <c r="S48" s="182">
        <v>52</v>
      </c>
      <c r="U48" s="182">
        <v>152</v>
      </c>
    </row>
    <row r="49" spans="1:23" ht="13.5" customHeight="1" x14ac:dyDescent="0.15">
      <c r="A49" s="15" t="s">
        <v>211</v>
      </c>
      <c r="B49" s="97">
        <v>14506</v>
      </c>
      <c r="C49" s="97">
        <v>1975</v>
      </c>
      <c r="D49" s="97">
        <v>982</v>
      </c>
      <c r="E49" s="97">
        <v>13</v>
      </c>
      <c r="F49" s="97">
        <v>40</v>
      </c>
      <c r="G49" s="98">
        <v>166</v>
      </c>
      <c r="H49" s="97">
        <v>66</v>
      </c>
      <c r="I49" s="97">
        <v>8</v>
      </c>
      <c r="J49" s="97">
        <v>92</v>
      </c>
      <c r="K49" s="97">
        <v>374</v>
      </c>
      <c r="N49" s="165">
        <v>14506</v>
      </c>
      <c r="O49" s="165">
        <v>1975</v>
      </c>
      <c r="P49" s="182">
        <v>982</v>
      </c>
      <c r="R49" s="182">
        <v>13</v>
      </c>
      <c r="S49" s="182">
        <v>40</v>
      </c>
      <c r="U49" s="182">
        <v>166</v>
      </c>
    </row>
    <row r="50" spans="1:23" ht="13.5" customHeight="1" x14ac:dyDescent="0.15">
      <c r="A50" s="15" t="s">
        <v>212</v>
      </c>
      <c r="B50" s="97">
        <v>25411</v>
      </c>
      <c r="C50" s="97">
        <v>1984</v>
      </c>
      <c r="D50" s="97">
        <v>145</v>
      </c>
      <c r="E50" s="97">
        <v>14</v>
      </c>
      <c r="F50" s="97">
        <v>94</v>
      </c>
      <c r="G50" s="98">
        <v>249</v>
      </c>
      <c r="H50" s="97">
        <v>111</v>
      </c>
      <c r="I50" s="97">
        <v>8</v>
      </c>
      <c r="J50" s="97">
        <v>130</v>
      </c>
      <c r="K50" s="97">
        <v>514</v>
      </c>
      <c r="N50" s="165">
        <v>25411</v>
      </c>
      <c r="O50" s="165">
        <v>1984</v>
      </c>
      <c r="P50" s="182">
        <v>145</v>
      </c>
      <c r="R50" s="182">
        <v>14</v>
      </c>
      <c r="S50" s="182">
        <v>94</v>
      </c>
      <c r="U50" s="182">
        <v>249</v>
      </c>
    </row>
    <row r="51" spans="1:23" ht="13.5" customHeight="1" thickBot="1" x14ac:dyDescent="0.2">
      <c r="A51" s="15" t="s">
        <v>213</v>
      </c>
      <c r="B51" s="97">
        <v>9382</v>
      </c>
      <c r="C51" s="97">
        <v>623</v>
      </c>
      <c r="D51" s="97">
        <v>202</v>
      </c>
      <c r="E51" s="97">
        <v>11</v>
      </c>
      <c r="F51" s="97">
        <v>36</v>
      </c>
      <c r="G51" s="98">
        <v>141</v>
      </c>
      <c r="H51" s="97">
        <v>27</v>
      </c>
      <c r="I51" s="97">
        <v>14</v>
      </c>
      <c r="J51" s="97">
        <v>100</v>
      </c>
      <c r="K51" s="97">
        <v>271</v>
      </c>
      <c r="N51" s="201">
        <v>9382</v>
      </c>
      <c r="O51" s="198">
        <v>623</v>
      </c>
      <c r="P51" s="198">
        <v>202</v>
      </c>
      <c r="R51" s="198">
        <v>11</v>
      </c>
      <c r="S51" s="198">
        <v>36</v>
      </c>
      <c r="U51" s="198">
        <v>141</v>
      </c>
    </row>
    <row r="52" spans="1:23" ht="13.5" customHeight="1" thickBot="1" x14ac:dyDescent="0.2">
      <c r="A52" s="19" t="s">
        <v>18</v>
      </c>
      <c r="B52" s="93">
        <v>1102687</v>
      </c>
      <c r="C52" s="93">
        <v>111123</v>
      </c>
      <c r="D52" s="93">
        <v>83651</v>
      </c>
      <c r="E52" s="93">
        <v>1486</v>
      </c>
      <c r="F52" s="93">
        <v>5865</v>
      </c>
      <c r="G52" s="93">
        <v>18364</v>
      </c>
      <c r="H52" s="93">
        <v>4173</v>
      </c>
      <c r="I52" s="93">
        <v>1206</v>
      </c>
      <c r="J52" s="93">
        <v>12985</v>
      </c>
      <c r="K52" s="93">
        <v>39983</v>
      </c>
      <c r="N52" s="298">
        <f>SUM(N5:N51)</f>
        <v>1102687</v>
      </c>
      <c r="O52" s="298">
        <f t="shared" ref="O52:P52" si="0">SUM(O5:O51)</f>
        <v>111123</v>
      </c>
      <c r="P52" s="298">
        <f t="shared" si="0"/>
        <v>83651</v>
      </c>
      <c r="Q52" s="298"/>
      <c r="R52" s="298">
        <f t="shared" ref="R52" si="1">SUM(R5:R51)</f>
        <v>1486</v>
      </c>
      <c r="S52" s="298">
        <f t="shared" ref="S52" si="2">SUM(S5:S51)</f>
        <v>5865</v>
      </c>
      <c r="T52" s="298"/>
      <c r="U52" s="298">
        <f t="shared" ref="U52" si="3">SUM(U5:U51)</f>
        <v>18364</v>
      </c>
    </row>
    <row r="53" spans="1:23" ht="13.5" customHeight="1" x14ac:dyDescent="0.25">
      <c r="A53" s="15" t="s">
        <v>129</v>
      </c>
      <c r="B53" s="97">
        <v>10866</v>
      </c>
      <c r="C53" s="97">
        <v>1901</v>
      </c>
      <c r="D53" s="97">
        <v>0</v>
      </c>
      <c r="E53" s="97">
        <v>11</v>
      </c>
      <c r="F53" s="97">
        <v>63</v>
      </c>
      <c r="G53" s="98">
        <v>228</v>
      </c>
      <c r="H53" s="97">
        <v>8</v>
      </c>
      <c r="I53" s="97">
        <v>21</v>
      </c>
      <c r="J53" s="97">
        <v>199</v>
      </c>
      <c r="K53" s="97">
        <v>407</v>
      </c>
      <c r="N53" s="222">
        <v>10866</v>
      </c>
      <c r="O53" s="222">
        <v>1901</v>
      </c>
      <c r="P53" s="219"/>
      <c r="R53" s="215">
        <v>11</v>
      </c>
      <c r="S53" s="215">
        <v>63</v>
      </c>
      <c r="U53" s="215">
        <v>228</v>
      </c>
      <c r="W53" s="215">
        <v>407</v>
      </c>
    </row>
    <row r="54" spans="1:23" ht="13.5" customHeight="1" x14ac:dyDescent="0.25">
      <c r="A54" s="15" t="s">
        <v>130</v>
      </c>
      <c r="B54" s="97">
        <v>1622</v>
      </c>
      <c r="C54" s="97">
        <v>165</v>
      </c>
      <c r="D54" s="97">
        <v>0</v>
      </c>
      <c r="E54" s="97">
        <v>8</v>
      </c>
      <c r="F54" s="97">
        <v>39</v>
      </c>
      <c r="G54" s="98">
        <v>114</v>
      </c>
      <c r="H54" s="97">
        <v>19</v>
      </c>
      <c r="I54" s="97">
        <v>3</v>
      </c>
      <c r="J54" s="97">
        <v>92</v>
      </c>
      <c r="K54" s="97">
        <v>220</v>
      </c>
      <c r="N54" s="221">
        <v>1622</v>
      </c>
      <c r="O54" s="217">
        <v>165</v>
      </c>
      <c r="P54" s="216"/>
      <c r="R54" s="217">
        <v>8</v>
      </c>
      <c r="S54" s="217">
        <v>39</v>
      </c>
      <c r="U54" s="217">
        <v>114</v>
      </c>
      <c r="W54" s="217">
        <v>220</v>
      </c>
    </row>
    <row r="55" spans="1:23" ht="13.5" customHeight="1" x14ac:dyDescent="0.25">
      <c r="A55" s="15" t="s">
        <v>131</v>
      </c>
      <c r="B55" s="97">
        <v>5295</v>
      </c>
      <c r="C55" s="97">
        <v>1066</v>
      </c>
      <c r="D55" s="97">
        <v>0</v>
      </c>
      <c r="E55" s="97">
        <v>14</v>
      </c>
      <c r="F55" s="97">
        <v>72</v>
      </c>
      <c r="G55" s="98">
        <v>189</v>
      </c>
      <c r="H55" s="97">
        <v>46</v>
      </c>
      <c r="I55" s="97">
        <v>8</v>
      </c>
      <c r="J55" s="97">
        <v>135</v>
      </c>
      <c r="K55" s="97">
        <v>397</v>
      </c>
      <c r="N55" s="221">
        <v>5295</v>
      </c>
      <c r="O55" s="221">
        <v>1066</v>
      </c>
      <c r="P55" s="216"/>
      <c r="R55" s="217">
        <v>14</v>
      </c>
      <c r="S55" s="217">
        <v>72</v>
      </c>
      <c r="U55" s="217">
        <v>189</v>
      </c>
      <c r="W55" s="217">
        <v>397</v>
      </c>
    </row>
    <row r="56" spans="1:23" ht="13.5" customHeight="1" x14ac:dyDescent="0.15">
      <c r="A56" s="15" t="s">
        <v>132</v>
      </c>
      <c r="B56" s="97">
        <v>4005</v>
      </c>
      <c r="C56" s="97">
        <v>564</v>
      </c>
      <c r="D56" s="97">
        <v>30</v>
      </c>
      <c r="E56" s="97">
        <v>9</v>
      </c>
      <c r="F56" s="97">
        <v>20</v>
      </c>
      <c r="G56" s="98">
        <v>177</v>
      </c>
      <c r="H56" s="97">
        <v>32</v>
      </c>
      <c r="I56" s="97">
        <v>11</v>
      </c>
      <c r="J56" s="97">
        <v>134</v>
      </c>
      <c r="K56" s="97">
        <v>336</v>
      </c>
      <c r="N56" s="221">
        <v>4005</v>
      </c>
      <c r="O56" s="217">
        <v>564</v>
      </c>
      <c r="P56" s="217">
        <v>30</v>
      </c>
      <c r="R56" s="217">
        <v>9</v>
      </c>
      <c r="S56" s="217">
        <v>20</v>
      </c>
      <c r="U56" s="217">
        <v>177</v>
      </c>
      <c r="W56" s="217">
        <v>336</v>
      </c>
    </row>
    <row r="57" spans="1:23" ht="13.5" customHeight="1" x14ac:dyDescent="0.25">
      <c r="A57" s="15" t="s">
        <v>146</v>
      </c>
      <c r="B57" s="97">
        <v>11971</v>
      </c>
      <c r="C57" s="97">
        <v>6449</v>
      </c>
      <c r="D57" s="97">
        <v>0</v>
      </c>
      <c r="E57" s="97">
        <v>79</v>
      </c>
      <c r="F57" s="97">
        <v>539</v>
      </c>
      <c r="G57" s="98">
        <v>1769</v>
      </c>
      <c r="H57" s="97">
        <v>138</v>
      </c>
      <c r="I57" s="97">
        <v>133</v>
      </c>
      <c r="J57" s="97">
        <v>1498</v>
      </c>
      <c r="K57" s="97">
        <v>3211</v>
      </c>
      <c r="N57" s="221">
        <v>11971</v>
      </c>
      <c r="O57" s="221">
        <v>6449</v>
      </c>
      <c r="P57" s="216"/>
      <c r="R57" s="217">
        <v>79</v>
      </c>
      <c r="S57" s="217">
        <v>539</v>
      </c>
      <c r="U57" s="221">
        <v>1769</v>
      </c>
      <c r="W57" s="221">
        <v>3211</v>
      </c>
    </row>
    <row r="58" spans="1:23" ht="13.5" customHeight="1" x14ac:dyDescent="0.15">
      <c r="A58" s="15" t="s">
        <v>133</v>
      </c>
      <c r="B58" s="97">
        <v>6672</v>
      </c>
      <c r="C58" s="97">
        <v>1505</v>
      </c>
      <c r="D58" s="97">
        <v>2</v>
      </c>
      <c r="E58" s="97">
        <v>22</v>
      </c>
      <c r="F58" s="97">
        <v>117</v>
      </c>
      <c r="G58" s="98">
        <v>407</v>
      </c>
      <c r="H58" s="97">
        <v>39</v>
      </c>
      <c r="I58" s="97">
        <v>14</v>
      </c>
      <c r="J58" s="97">
        <v>354</v>
      </c>
      <c r="K58" s="97">
        <v>948</v>
      </c>
      <c r="N58" s="221">
        <v>6672</v>
      </c>
      <c r="O58" s="221">
        <v>1505</v>
      </c>
      <c r="P58" s="217">
        <v>2</v>
      </c>
      <c r="R58" s="217">
        <v>22</v>
      </c>
      <c r="S58" s="217">
        <v>117</v>
      </c>
      <c r="U58" s="217">
        <v>407</v>
      </c>
      <c r="W58" s="217">
        <v>948</v>
      </c>
    </row>
    <row r="59" spans="1:23" ht="13.5" customHeight="1" x14ac:dyDescent="0.25">
      <c r="A59" s="15" t="s">
        <v>134</v>
      </c>
      <c r="B59" s="97">
        <v>17601</v>
      </c>
      <c r="C59" s="97">
        <v>457</v>
      </c>
      <c r="D59" s="97">
        <v>0</v>
      </c>
      <c r="E59" s="97">
        <v>5</v>
      </c>
      <c r="F59" s="97">
        <v>68</v>
      </c>
      <c r="G59" s="98">
        <v>173</v>
      </c>
      <c r="H59" s="97">
        <v>13</v>
      </c>
      <c r="I59" s="97">
        <v>3</v>
      </c>
      <c r="J59" s="97">
        <v>157</v>
      </c>
      <c r="K59" s="97">
        <v>418</v>
      </c>
      <c r="N59" s="221">
        <v>17601</v>
      </c>
      <c r="O59" s="217">
        <v>457</v>
      </c>
      <c r="P59" s="216"/>
      <c r="R59" s="217">
        <v>5</v>
      </c>
      <c r="S59" s="217">
        <v>68</v>
      </c>
      <c r="U59" s="217">
        <v>173</v>
      </c>
      <c r="W59" s="217">
        <v>418</v>
      </c>
    </row>
    <row r="60" spans="1:23" ht="13.5" customHeight="1" x14ac:dyDescent="0.15">
      <c r="A60" s="15" t="s">
        <v>160</v>
      </c>
      <c r="B60" s="97">
        <v>2120</v>
      </c>
      <c r="C60" s="97">
        <v>217</v>
      </c>
      <c r="D60" s="97">
        <v>1</v>
      </c>
      <c r="E60" s="97">
        <v>5</v>
      </c>
      <c r="F60" s="97">
        <v>27</v>
      </c>
      <c r="G60" s="98">
        <v>81</v>
      </c>
      <c r="H60" s="97">
        <v>16</v>
      </c>
      <c r="I60" s="97">
        <v>0</v>
      </c>
      <c r="J60" s="97">
        <v>65</v>
      </c>
      <c r="K60" s="97">
        <v>299</v>
      </c>
      <c r="N60" s="221">
        <v>2120</v>
      </c>
      <c r="O60" s="217">
        <v>217</v>
      </c>
      <c r="P60" s="217">
        <v>1</v>
      </c>
      <c r="R60" s="217">
        <v>5</v>
      </c>
      <c r="S60" s="217">
        <v>27</v>
      </c>
      <c r="U60" s="217">
        <v>81</v>
      </c>
      <c r="W60" s="217">
        <v>299</v>
      </c>
    </row>
    <row r="61" spans="1:23" ht="13.5" customHeight="1" x14ac:dyDescent="0.25">
      <c r="A61" s="15" t="s">
        <v>135</v>
      </c>
      <c r="B61" s="97">
        <v>6092</v>
      </c>
      <c r="C61" s="97">
        <v>1068</v>
      </c>
      <c r="D61" s="97">
        <v>0</v>
      </c>
      <c r="E61" s="97">
        <v>13</v>
      </c>
      <c r="F61" s="97">
        <v>19</v>
      </c>
      <c r="G61" s="98">
        <v>99</v>
      </c>
      <c r="H61" s="97">
        <v>25</v>
      </c>
      <c r="I61" s="97">
        <v>6</v>
      </c>
      <c r="J61" s="97">
        <v>68</v>
      </c>
      <c r="K61" s="97">
        <v>243</v>
      </c>
      <c r="N61" s="221">
        <v>6092</v>
      </c>
      <c r="O61" s="221">
        <v>1068</v>
      </c>
      <c r="P61" s="216"/>
      <c r="R61" s="217">
        <v>13</v>
      </c>
      <c r="S61" s="217">
        <v>19</v>
      </c>
      <c r="U61" s="217">
        <v>99</v>
      </c>
      <c r="W61" s="217">
        <v>243</v>
      </c>
    </row>
    <row r="62" spans="1:23" ht="13.5" customHeight="1" x14ac:dyDescent="0.15">
      <c r="A62" s="15" t="s">
        <v>136</v>
      </c>
      <c r="B62" s="97">
        <v>4206</v>
      </c>
      <c r="C62" s="97">
        <v>300</v>
      </c>
      <c r="D62" s="97">
        <v>16</v>
      </c>
      <c r="E62" s="97">
        <v>6</v>
      </c>
      <c r="F62" s="97">
        <v>27</v>
      </c>
      <c r="G62" s="98">
        <v>87</v>
      </c>
      <c r="H62" s="97">
        <v>17</v>
      </c>
      <c r="I62" s="97">
        <v>8</v>
      </c>
      <c r="J62" s="97">
        <v>62</v>
      </c>
      <c r="K62" s="97">
        <v>182</v>
      </c>
      <c r="N62" s="221">
        <v>4206</v>
      </c>
      <c r="O62" s="217">
        <v>300</v>
      </c>
      <c r="P62" s="217">
        <v>16</v>
      </c>
      <c r="R62" s="217">
        <v>6</v>
      </c>
      <c r="S62" s="217">
        <v>27</v>
      </c>
      <c r="U62" s="217">
        <v>87</v>
      </c>
      <c r="W62" s="217">
        <v>182</v>
      </c>
    </row>
    <row r="63" spans="1:23" ht="13.5" customHeight="1" x14ac:dyDescent="0.15">
      <c r="A63" s="15" t="s">
        <v>137</v>
      </c>
      <c r="B63" s="97">
        <v>6387</v>
      </c>
      <c r="C63" s="97">
        <v>1089</v>
      </c>
      <c r="D63" s="97">
        <v>407</v>
      </c>
      <c r="E63" s="97">
        <v>8</v>
      </c>
      <c r="F63" s="97">
        <v>22</v>
      </c>
      <c r="G63" s="98">
        <v>93</v>
      </c>
      <c r="H63" s="97">
        <v>30</v>
      </c>
      <c r="I63" s="97">
        <v>7</v>
      </c>
      <c r="J63" s="97">
        <v>56</v>
      </c>
      <c r="K63" s="97">
        <v>209</v>
      </c>
      <c r="N63" s="221">
        <v>6387</v>
      </c>
      <c r="O63" s="221">
        <v>1089</v>
      </c>
      <c r="P63" s="217">
        <v>407</v>
      </c>
      <c r="R63" s="217">
        <v>8</v>
      </c>
      <c r="S63" s="217">
        <v>22</v>
      </c>
      <c r="U63" s="217">
        <v>93</v>
      </c>
      <c r="W63" s="217">
        <v>209</v>
      </c>
    </row>
    <row r="64" spans="1:23" ht="13.5" customHeight="1" x14ac:dyDescent="0.15">
      <c r="A64" s="15" t="s">
        <v>138</v>
      </c>
      <c r="B64" s="97">
        <v>4087</v>
      </c>
      <c r="C64" s="97">
        <v>718</v>
      </c>
      <c r="D64" s="97">
        <v>2</v>
      </c>
      <c r="E64" s="97">
        <v>22</v>
      </c>
      <c r="F64" s="97">
        <v>110</v>
      </c>
      <c r="G64" s="98">
        <v>266</v>
      </c>
      <c r="H64" s="97">
        <v>24</v>
      </c>
      <c r="I64" s="97">
        <v>24</v>
      </c>
      <c r="J64" s="97">
        <v>218</v>
      </c>
      <c r="K64" s="97">
        <v>532</v>
      </c>
      <c r="N64" s="221">
        <v>4087</v>
      </c>
      <c r="O64" s="217">
        <v>718</v>
      </c>
      <c r="P64" s="217">
        <v>2</v>
      </c>
      <c r="R64" s="217">
        <v>22</v>
      </c>
      <c r="S64" s="217">
        <v>110</v>
      </c>
      <c r="U64" s="217">
        <v>266</v>
      </c>
      <c r="W64" s="217">
        <v>532</v>
      </c>
    </row>
    <row r="65" spans="1:33" ht="13.5" customHeight="1" x14ac:dyDescent="0.15">
      <c r="A65" s="15" t="s">
        <v>139</v>
      </c>
      <c r="B65" s="97">
        <v>3478</v>
      </c>
      <c r="C65" s="97">
        <v>446</v>
      </c>
      <c r="D65" s="97">
        <v>71</v>
      </c>
      <c r="E65" s="97">
        <v>41</v>
      </c>
      <c r="F65" s="97">
        <v>85</v>
      </c>
      <c r="G65" s="98">
        <v>153</v>
      </c>
      <c r="H65" s="97">
        <v>15</v>
      </c>
      <c r="I65" s="97">
        <v>10</v>
      </c>
      <c r="J65" s="97">
        <v>128</v>
      </c>
      <c r="K65" s="97">
        <v>283</v>
      </c>
      <c r="N65" s="221">
        <v>3478</v>
      </c>
      <c r="O65" s="217">
        <v>446</v>
      </c>
      <c r="P65" s="217">
        <v>71</v>
      </c>
      <c r="R65" s="217">
        <v>41</v>
      </c>
      <c r="S65" s="217">
        <v>85</v>
      </c>
      <c r="U65" s="217">
        <v>153</v>
      </c>
      <c r="W65" s="217">
        <v>283</v>
      </c>
    </row>
    <row r="66" spans="1:33" ht="13.5" customHeight="1" x14ac:dyDescent="0.25">
      <c r="A66" s="15" t="s">
        <v>140</v>
      </c>
      <c r="B66" s="97">
        <v>6204</v>
      </c>
      <c r="C66" s="97">
        <v>2766</v>
      </c>
      <c r="D66" s="97">
        <v>0</v>
      </c>
      <c r="E66" s="97">
        <v>25</v>
      </c>
      <c r="F66" s="97">
        <v>187</v>
      </c>
      <c r="G66" s="98">
        <v>627</v>
      </c>
      <c r="H66" s="97">
        <v>63</v>
      </c>
      <c r="I66" s="97">
        <v>44</v>
      </c>
      <c r="J66" s="97">
        <v>520</v>
      </c>
      <c r="K66" s="97">
        <v>1107</v>
      </c>
      <c r="N66" s="221">
        <v>6204</v>
      </c>
      <c r="O66" s="221">
        <v>2766</v>
      </c>
      <c r="P66" s="216"/>
      <c r="R66" s="217">
        <v>25</v>
      </c>
      <c r="S66" s="217">
        <v>187</v>
      </c>
      <c r="U66" s="217">
        <v>627</v>
      </c>
      <c r="W66" s="221">
        <v>1107</v>
      </c>
    </row>
    <row r="67" spans="1:33" ht="13.5" customHeight="1" x14ac:dyDescent="0.25">
      <c r="A67" s="15" t="s">
        <v>141</v>
      </c>
      <c r="B67" s="97">
        <v>2988</v>
      </c>
      <c r="C67" s="97">
        <v>285</v>
      </c>
      <c r="D67" s="97">
        <v>0</v>
      </c>
      <c r="E67" s="97">
        <v>3</v>
      </c>
      <c r="F67" s="97">
        <v>34</v>
      </c>
      <c r="G67" s="98">
        <v>104</v>
      </c>
      <c r="H67" s="97">
        <v>11</v>
      </c>
      <c r="I67" s="97">
        <v>11</v>
      </c>
      <c r="J67" s="97">
        <v>82</v>
      </c>
      <c r="K67" s="97">
        <v>233</v>
      </c>
      <c r="N67" s="221">
        <v>2988</v>
      </c>
      <c r="O67" s="217">
        <v>285</v>
      </c>
      <c r="P67" s="216"/>
      <c r="R67" s="217">
        <v>3</v>
      </c>
      <c r="S67" s="217">
        <v>34</v>
      </c>
      <c r="U67" s="217">
        <v>104</v>
      </c>
      <c r="W67" s="217">
        <v>233</v>
      </c>
    </row>
    <row r="68" spans="1:33" ht="13.5" customHeight="1" x14ac:dyDescent="0.15">
      <c r="A68" s="15" t="s">
        <v>142</v>
      </c>
      <c r="B68" s="97">
        <v>3633</v>
      </c>
      <c r="C68" s="97">
        <v>435</v>
      </c>
      <c r="D68" s="97">
        <v>62</v>
      </c>
      <c r="E68" s="97">
        <v>11</v>
      </c>
      <c r="F68" s="97">
        <v>57</v>
      </c>
      <c r="G68" s="98">
        <v>219</v>
      </c>
      <c r="H68" s="97">
        <v>31</v>
      </c>
      <c r="I68" s="97">
        <v>21</v>
      </c>
      <c r="J68" s="97">
        <v>167</v>
      </c>
      <c r="K68" s="97">
        <v>422</v>
      </c>
      <c r="N68" s="221">
        <v>3633</v>
      </c>
      <c r="O68" s="217">
        <v>435</v>
      </c>
      <c r="P68" s="217">
        <v>62</v>
      </c>
      <c r="R68" s="217">
        <v>11</v>
      </c>
      <c r="S68" s="217">
        <v>57</v>
      </c>
      <c r="U68" s="217">
        <v>219</v>
      </c>
      <c r="W68" s="217">
        <v>422</v>
      </c>
    </row>
    <row r="69" spans="1:33" ht="13.5" customHeight="1" x14ac:dyDescent="0.15">
      <c r="A69" s="15" t="s">
        <v>158</v>
      </c>
      <c r="B69" s="97">
        <v>4723</v>
      </c>
      <c r="C69" s="97">
        <v>497</v>
      </c>
      <c r="D69" s="97">
        <v>134</v>
      </c>
      <c r="E69" s="97">
        <v>8</v>
      </c>
      <c r="F69" s="97">
        <v>28</v>
      </c>
      <c r="G69" s="98">
        <v>115</v>
      </c>
      <c r="H69" s="97">
        <v>23</v>
      </c>
      <c r="I69" s="97">
        <v>13</v>
      </c>
      <c r="J69" s="97">
        <v>79</v>
      </c>
      <c r="K69" s="97">
        <v>222</v>
      </c>
      <c r="N69" s="221">
        <v>4723</v>
      </c>
      <c r="O69" s="217">
        <v>497</v>
      </c>
      <c r="P69" s="217">
        <v>134</v>
      </c>
      <c r="R69" s="217">
        <v>8</v>
      </c>
      <c r="S69" s="217">
        <v>28</v>
      </c>
      <c r="U69" s="217">
        <v>115</v>
      </c>
      <c r="W69" s="217">
        <v>222</v>
      </c>
    </row>
    <row r="70" spans="1:33" ht="13.5" customHeight="1" x14ac:dyDescent="0.15">
      <c r="A70" s="15" t="s">
        <v>143</v>
      </c>
      <c r="B70" s="97">
        <v>3139</v>
      </c>
      <c r="C70" s="97">
        <v>946</v>
      </c>
      <c r="D70" s="97">
        <v>56</v>
      </c>
      <c r="E70" s="97">
        <v>9</v>
      </c>
      <c r="F70" s="97">
        <v>39</v>
      </c>
      <c r="G70" s="98">
        <v>163</v>
      </c>
      <c r="H70" s="97">
        <v>22</v>
      </c>
      <c r="I70" s="97">
        <v>14</v>
      </c>
      <c r="J70" s="97">
        <v>127</v>
      </c>
      <c r="K70" s="97">
        <v>342</v>
      </c>
      <c r="N70" s="221">
        <v>3139</v>
      </c>
      <c r="O70" s="217">
        <v>946</v>
      </c>
      <c r="P70" s="217">
        <v>56</v>
      </c>
      <c r="R70" s="217">
        <v>9</v>
      </c>
      <c r="S70" s="217">
        <v>39</v>
      </c>
      <c r="U70" s="217">
        <v>163</v>
      </c>
      <c r="W70" s="217">
        <v>342</v>
      </c>
    </row>
    <row r="71" spans="1:33" ht="13.5" customHeight="1" x14ac:dyDescent="0.15">
      <c r="A71" s="15" t="s">
        <v>144</v>
      </c>
      <c r="B71" s="97">
        <v>6907</v>
      </c>
      <c r="C71" s="97">
        <v>813</v>
      </c>
      <c r="D71" s="97">
        <v>112</v>
      </c>
      <c r="E71" s="97">
        <v>10</v>
      </c>
      <c r="F71" s="97">
        <v>47</v>
      </c>
      <c r="G71" s="98">
        <v>126</v>
      </c>
      <c r="H71" s="97">
        <v>27</v>
      </c>
      <c r="I71" s="97">
        <v>8</v>
      </c>
      <c r="J71" s="97">
        <v>91</v>
      </c>
      <c r="K71" s="97">
        <v>245</v>
      </c>
      <c r="N71" s="221">
        <v>6907</v>
      </c>
      <c r="O71" s="217">
        <v>813</v>
      </c>
      <c r="P71" s="217">
        <v>112</v>
      </c>
      <c r="R71" s="217">
        <v>10</v>
      </c>
      <c r="S71" s="217">
        <v>47</v>
      </c>
      <c r="U71" s="217">
        <v>126</v>
      </c>
      <c r="W71" s="217">
        <v>245</v>
      </c>
    </row>
    <row r="72" spans="1:33" ht="13.5" customHeight="1" x14ac:dyDescent="0.15">
      <c r="A72" s="15" t="s">
        <v>145</v>
      </c>
      <c r="B72" s="97">
        <v>4160</v>
      </c>
      <c r="C72" s="97">
        <v>491</v>
      </c>
      <c r="D72" s="97">
        <v>3</v>
      </c>
      <c r="E72" s="97">
        <v>9</v>
      </c>
      <c r="F72" s="97">
        <v>45</v>
      </c>
      <c r="G72" s="98">
        <v>156</v>
      </c>
      <c r="H72" s="97">
        <v>20</v>
      </c>
      <c r="I72" s="97">
        <v>9</v>
      </c>
      <c r="J72" s="97">
        <v>127</v>
      </c>
      <c r="K72" s="97">
        <v>317</v>
      </c>
      <c r="N72" s="221">
        <v>4160</v>
      </c>
      <c r="O72" s="217">
        <v>491</v>
      </c>
      <c r="P72" s="217">
        <v>3</v>
      </c>
      <c r="R72" s="217">
        <v>9</v>
      </c>
      <c r="S72" s="217">
        <v>45</v>
      </c>
      <c r="U72" s="217">
        <v>156</v>
      </c>
      <c r="W72" s="217">
        <v>317</v>
      </c>
    </row>
    <row r="73" spans="1:33" ht="13.5" customHeight="1" thickBot="1" x14ac:dyDescent="0.2">
      <c r="A73" s="15" t="s">
        <v>162</v>
      </c>
      <c r="B73" s="97">
        <v>4685</v>
      </c>
      <c r="C73" s="97">
        <v>353</v>
      </c>
      <c r="D73" s="97">
        <v>11</v>
      </c>
      <c r="E73" s="97">
        <v>4</v>
      </c>
      <c r="F73" s="97">
        <v>37</v>
      </c>
      <c r="G73" s="98">
        <v>92</v>
      </c>
      <c r="H73" s="97">
        <v>20</v>
      </c>
      <c r="I73" s="97">
        <v>0</v>
      </c>
      <c r="J73" s="97">
        <v>72</v>
      </c>
      <c r="K73" s="97">
        <v>227</v>
      </c>
      <c r="N73" s="223">
        <v>4685</v>
      </c>
      <c r="O73" s="218">
        <v>353</v>
      </c>
      <c r="P73" s="218">
        <v>11</v>
      </c>
      <c r="R73" s="218">
        <v>4</v>
      </c>
      <c r="S73" s="218">
        <v>37</v>
      </c>
      <c r="U73" s="218">
        <v>92</v>
      </c>
      <c r="W73" s="218">
        <v>227</v>
      </c>
    </row>
    <row r="74" spans="1:33" ht="13.5" customHeight="1" x14ac:dyDescent="0.15">
      <c r="A74" s="19" t="str">
        <f>'1－1－2'!A74</f>
        <v>２１都市計</v>
      </c>
      <c r="B74" s="20">
        <v>120841</v>
      </c>
      <c r="C74" s="20">
        <v>22531</v>
      </c>
      <c r="D74" s="20">
        <v>907</v>
      </c>
      <c r="E74" s="20">
        <v>322</v>
      </c>
      <c r="F74" s="20">
        <v>1682</v>
      </c>
      <c r="G74" s="20">
        <v>5438</v>
      </c>
      <c r="H74" s="20">
        <v>639</v>
      </c>
      <c r="I74" s="20">
        <v>368</v>
      </c>
      <c r="J74" s="20">
        <v>4431</v>
      </c>
      <c r="K74" s="20">
        <v>10800</v>
      </c>
      <c r="N74" s="298">
        <f>SUM(N53:N73)</f>
        <v>120841</v>
      </c>
      <c r="O74" s="298">
        <f t="shared" ref="O74:U74" si="4">SUM(O53:O73)</f>
        <v>22531</v>
      </c>
      <c r="P74" s="298">
        <f t="shared" si="4"/>
        <v>907</v>
      </c>
      <c r="Q74" s="298"/>
      <c r="R74" s="298">
        <f t="shared" si="4"/>
        <v>322</v>
      </c>
      <c r="S74" s="298">
        <f t="shared" si="4"/>
        <v>1682</v>
      </c>
      <c r="T74" s="298"/>
      <c r="U74" s="298">
        <f t="shared" si="4"/>
        <v>5438</v>
      </c>
      <c r="V74" s="298"/>
      <c r="W74" s="298">
        <f t="shared" ref="W74" si="5">SUM(W53:W73)</f>
        <v>10800</v>
      </c>
    </row>
    <row r="76" spans="1:33" x14ac:dyDescent="0.15">
      <c r="A76" s="23" t="str">
        <f>'1－1－2'!A76</f>
        <v>（注）　２１都市計については都道府県計の内数。</v>
      </c>
    </row>
    <row r="78" spans="1:33" ht="21" x14ac:dyDescent="0.15">
      <c r="A78" s="335" t="s">
        <v>405</v>
      </c>
      <c r="B78" s="337" t="s">
        <v>406</v>
      </c>
      <c r="C78" s="337" t="s">
        <v>407</v>
      </c>
      <c r="D78" s="337" t="s">
        <v>408</v>
      </c>
      <c r="E78" s="339"/>
      <c r="F78" s="340"/>
      <c r="G78" s="340"/>
      <c r="H78" s="340"/>
      <c r="I78" s="340"/>
      <c r="J78" s="340"/>
      <c r="K78" s="341"/>
      <c r="L78" s="339"/>
      <c r="M78" s="340"/>
      <c r="N78" s="340"/>
      <c r="O78" s="340"/>
      <c r="P78" s="340"/>
      <c r="Q78" s="341"/>
      <c r="R78" s="330" t="s">
        <v>405</v>
      </c>
      <c r="S78" s="144"/>
      <c r="T78" s="144" t="s">
        <v>409</v>
      </c>
      <c r="U78" s="145" t="s">
        <v>410</v>
      </c>
      <c r="V78" s="146"/>
      <c r="W78" s="146"/>
      <c r="X78" s="146"/>
      <c r="Y78" s="147"/>
      <c r="Z78" s="144" t="s">
        <v>411</v>
      </c>
      <c r="AA78" s="144" t="s">
        <v>412</v>
      </c>
      <c r="AB78" s="144" t="s">
        <v>413</v>
      </c>
      <c r="AC78" s="144" t="s">
        <v>414</v>
      </c>
      <c r="AD78" s="144" t="s">
        <v>415</v>
      </c>
      <c r="AE78" s="144" t="s">
        <v>416</v>
      </c>
      <c r="AF78" s="144" t="s">
        <v>417</v>
      </c>
      <c r="AG78" s="144" t="s">
        <v>418</v>
      </c>
    </row>
    <row r="79" spans="1:33" x14ac:dyDescent="0.15">
      <c r="A79" s="336"/>
      <c r="B79" s="338"/>
      <c r="C79" s="338"/>
      <c r="D79" s="338"/>
      <c r="E79" s="148" t="s">
        <v>419</v>
      </c>
      <c r="F79" s="149" t="s">
        <v>420</v>
      </c>
      <c r="G79" s="150" t="s">
        <v>421</v>
      </c>
      <c r="H79" s="150" t="s">
        <v>422</v>
      </c>
      <c r="I79" s="150" t="s">
        <v>423</v>
      </c>
      <c r="J79" s="150" t="s">
        <v>424</v>
      </c>
      <c r="K79" s="150" t="s">
        <v>76</v>
      </c>
      <c r="L79" s="148" t="s">
        <v>425</v>
      </c>
      <c r="M79" s="151" t="s">
        <v>426</v>
      </c>
      <c r="N79" s="149" t="s">
        <v>427</v>
      </c>
      <c r="O79" s="151" t="s">
        <v>428</v>
      </c>
      <c r="P79" s="152" t="s">
        <v>429</v>
      </c>
      <c r="Q79" s="149" t="s">
        <v>76</v>
      </c>
      <c r="R79" s="331"/>
      <c r="S79" s="153"/>
      <c r="T79" s="153"/>
      <c r="U79" s="154"/>
      <c r="V79" s="155" t="s">
        <v>430</v>
      </c>
      <c r="W79" s="155" t="s">
        <v>431</v>
      </c>
      <c r="X79" s="156" t="s">
        <v>432</v>
      </c>
      <c r="Y79" s="155" t="s">
        <v>76</v>
      </c>
      <c r="Z79" s="153"/>
      <c r="AA79" s="153"/>
      <c r="AB79" s="153"/>
      <c r="AC79" s="153"/>
      <c r="AD79" s="153"/>
      <c r="AE79" s="153"/>
      <c r="AF79" s="153"/>
      <c r="AG79" s="153"/>
    </row>
    <row r="80" spans="1:33" ht="14.25" thickBot="1" x14ac:dyDescent="0.2">
      <c r="A80" s="155" t="s">
        <v>433</v>
      </c>
      <c r="B80" s="157">
        <v>37683</v>
      </c>
      <c r="C80" s="158">
        <v>21003</v>
      </c>
      <c r="D80" s="158">
        <v>1391</v>
      </c>
      <c r="E80" s="159">
        <v>3585</v>
      </c>
      <c r="F80" s="160">
        <v>10</v>
      </c>
      <c r="G80" s="160">
        <v>779</v>
      </c>
      <c r="H80" s="158">
        <v>1185</v>
      </c>
      <c r="I80" s="160">
        <v>479</v>
      </c>
      <c r="J80" s="160">
        <v>177</v>
      </c>
      <c r="K80" s="160">
        <v>955</v>
      </c>
      <c r="L80" s="161">
        <v>69</v>
      </c>
      <c r="M80" s="160">
        <v>1</v>
      </c>
      <c r="N80" s="160">
        <v>8</v>
      </c>
      <c r="O80" s="160">
        <v>25</v>
      </c>
      <c r="P80" s="160">
        <v>9</v>
      </c>
      <c r="Q80" s="160">
        <v>26</v>
      </c>
      <c r="R80" s="162" t="s">
        <v>433</v>
      </c>
      <c r="S80" s="163"/>
      <c r="T80" s="164">
        <v>1</v>
      </c>
      <c r="U80" s="165">
        <v>11634</v>
      </c>
      <c r="V80" s="166">
        <v>6062</v>
      </c>
      <c r="W80" s="166">
        <v>1248</v>
      </c>
      <c r="X80" s="164">
        <v>740</v>
      </c>
      <c r="Y80" s="166">
        <v>3584</v>
      </c>
      <c r="Z80" s="166">
        <v>30653</v>
      </c>
      <c r="AA80" s="166">
        <v>1102687</v>
      </c>
      <c r="AB80" s="166">
        <v>111123</v>
      </c>
      <c r="AC80" s="166">
        <v>83651</v>
      </c>
      <c r="AD80" s="166">
        <v>1486</v>
      </c>
      <c r="AE80" s="166">
        <v>5865</v>
      </c>
      <c r="AF80" s="166">
        <v>18364</v>
      </c>
      <c r="AG80" s="166">
        <v>90800192</v>
      </c>
    </row>
    <row r="81" spans="1:33" x14ac:dyDescent="0.15">
      <c r="A81" s="155" t="s">
        <v>240</v>
      </c>
      <c r="B81" s="167">
        <v>1892</v>
      </c>
      <c r="C81" s="168">
        <v>1128</v>
      </c>
      <c r="D81" s="169">
        <v>33</v>
      </c>
      <c r="E81" s="170">
        <v>272</v>
      </c>
      <c r="F81" s="171"/>
      <c r="G81" s="172">
        <v>54</v>
      </c>
      <c r="H81" s="172">
        <v>70</v>
      </c>
      <c r="I81" s="172">
        <v>57</v>
      </c>
      <c r="J81" s="172">
        <v>4</v>
      </c>
      <c r="K81" s="169">
        <v>87</v>
      </c>
      <c r="L81" s="170">
        <v>6</v>
      </c>
      <c r="M81" s="171"/>
      <c r="N81" s="172">
        <v>1</v>
      </c>
      <c r="O81" s="172">
        <v>3</v>
      </c>
      <c r="P81" s="172">
        <v>1</v>
      </c>
      <c r="Q81" s="169">
        <v>1</v>
      </c>
      <c r="R81" s="173" t="s">
        <v>240</v>
      </c>
      <c r="S81" s="174"/>
      <c r="T81" s="175"/>
      <c r="U81" s="170">
        <v>453</v>
      </c>
      <c r="V81" s="176">
        <v>225</v>
      </c>
      <c r="W81" s="172">
        <v>37</v>
      </c>
      <c r="X81" s="172">
        <v>25</v>
      </c>
      <c r="Y81" s="172">
        <v>166</v>
      </c>
      <c r="Z81" s="177">
        <v>1707</v>
      </c>
      <c r="AA81" s="177">
        <v>69342</v>
      </c>
      <c r="AB81" s="177">
        <v>7884</v>
      </c>
      <c r="AC81" s="177">
        <v>24364</v>
      </c>
      <c r="AD81" s="172">
        <v>91</v>
      </c>
      <c r="AE81" s="172">
        <v>259</v>
      </c>
      <c r="AF81" s="172">
        <v>799</v>
      </c>
      <c r="AG81" s="178">
        <v>5055106</v>
      </c>
    </row>
    <row r="82" spans="1:33" x14ac:dyDescent="0.15">
      <c r="A82" s="155" t="s">
        <v>254</v>
      </c>
      <c r="B82" s="170">
        <v>606</v>
      </c>
      <c r="C82" s="179">
        <v>287</v>
      </c>
      <c r="D82" s="180">
        <v>51</v>
      </c>
      <c r="E82" s="170">
        <v>40</v>
      </c>
      <c r="F82" s="181"/>
      <c r="G82" s="182">
        <v>5</v>
      </c>
      <c r="H82" s="182">
        <v>6</v>
      </c>
      <c r="I82" s="182">
        <v>4</v>
      </c>
      <c r="J82" s="183"/>
      <c r="K82" s="180">
        <v>25</v>
      </c>
      <c r="L82" s="170">
        <v>4</v>
      </c>
      <c r="M82" s="181"/>
      <c r="N82" s="183"/>
      <c r="O82" s="182">
        <v>2</v>
      </c>
      <c r="P82" s="182">
        <v>1</v>
      </c>
      <c r="Q82" s="180">
        <v>1</v>
      </c>
      <c r="R82" s="173" t="s">
        <v>254</v>
      </c>
      <c r="S82" s="174"/>
      <c r="T82" s="184"/>
      <c r="U82" s="170">
        <v>224</v>
      </c>
      <c r="V82" s="179">
        <v>134</v>
      </c>
      <c r="W82" s="182">
        <v>7</v>
      </c>
      <c r="X82" s="182">
        <v>11</v>
      </c>
      <c r="Y82" s="182">
        <v>72</v>
      </c>
      <c r="Z82" s="182">
        <v>510</v>
      </c>
      <c r="AA82" s="165">
        <v>32215</v>
      </c>
      <c r="AB82" s="165">
        <v>2526</v>
      </c>
      <c r="AC82" s="165">
        <v>2860</v>
      </c>
      <c r="AD82" s="182">
        <v>37</v>
      </c>
      <c r="AE82" s="182">
        <v>93</v>
      </c>
      <c r="AF82" s="182">
        <v>263</v>
      </c>
      <c r="AG82" s="185">
        <v>1285299</v>
      </c>
    </row>
    <row r="83" spans="1:33" x14ac:dyDescent="0.15">
      <c r="A83" s="155" t="s">
        <v>434</v>
      </c>
      <c r="B83" s="170">
        <v>443</v>
      </c>
      <c r="C83" s="179">
        <v>214</v>
      </c>
      <c r="D83" s="180">
        <v>59</v>
      </c>
      <c r="E83" s="170">
        <v>46</v>
      </c>
      <c r="F83" s="179">
        <v>1</v>
      </c>
      <c r="G83" s="182">
        <v>7</v>
      </c>
      <c r="H83" s="182">
        <v>19</v>
      </c>
      <c r="I83" s="182">
        <v>1</v>
      </c>
      <c r="J83" s="183"/>
      <c r="K83" s="180">
        <v>18</v>
      </c>
      <c r="L83" s="186"/>
      <c r="M83" s="181"/>
      <c r="N83" s="183"/>
      <c r="O83" s="183"/>
      <c r="P83" s="183"/>
      <c r="Q83" s="187"/>
      <c r="R83" s="173" t="s">
        <v>434</v>
      </c>
      <c r="S83" s="174"/>
      <c r="T83" s="184"/>
      <c r="U83" s="170">
        <v>124</v>
      </c>
      <c r="V83" s="179">
        <v>80</v>
      </c>
      <c r="W83" s="182">
        <v>3</v>
      </c>
      <c r="X83" s="182">
        <v>7</v>
      </c>
      <c r="Y83" s="182">
        <v>34</v>
      </c>
      <c r="Z83" s="182">
        <v>426</v>
      </c>
      <c r="AA83" s="165">
        <v>25998</v>
      </c>
      <c r="AB83" s="165">
        <v>2176</v>
      </c>
      <c r="AC83" s="182">
        <v>881</v>
      </c>
      <c r="AD83" s="182">
        <v>25</v>
      </c>
      <c r="AE83" s="182">
        <v>72</v>
      </c>
      <c r="AF83" s="182">
        <v>182</v>
      </c>
      <c r="AG83" s="185">
        <v>939361</v>
      </c>
    </row>
    <row r="84" spans="1:33" x14ac:dyDescent="0.2">
      <c r="A84" s="155" t="s">
        <v>435</v>
      </c>
      <c r="B84" s="170">
        <v>654</v>
      </c>
      <c r="C84" s="179">
        <v>356</v>
      </c>
      <c r="D84" s="180">
        <v>31</v>
      </c>
      <c r="E84" s="170">
        <v>79</v>
      </c>
      <c r="F84" s="188"/>
      <c r="G84" s="182">
        <v>18</v>
      </c>
      <c r="H84" s="182">
        <v>32</v>
      </c>
      <c r="I84" s="182">
        <v>10</v>
      </c>
      <c r="J84" s="182">
        <v>3</v>
      </c>
      <c r="K84" s="180">
        <v>16</v>
      </c>
      <c r="L84" s="189"/>
      <c r="M84" s="188"/>
      <c r="N84" s="190"/>
      <c r="O84" s="190"/>
      <c r="P84" s="190"/>
      <c r="Q84" s="191"/>
      <c r="R84" s="173" t="s">
        <v>435</v>
      </c>
      <c r="S84" s="174"/>
      <c r="T84" s="192"/>
      <c r="U84" s="170">
        <v>188</v>
      </c>
      <c r="V84" s="179">
        <v>91</v>
      </c>
      <c r="W84" s="182">
        <v>16</v>
      </c>
      <c r="X84" s="182">
        <v>14</v>
      </c>
      <c r="Y84" s="182">
        <v>67</v>
      </c>
      <c r="Z84" s="182">
        <v>584</v>
      </c>
      <c r="AA84" s="165">
        <v>22449</v>
      </c>
      <c r="AB84" s="165">
        <v>1510</v>
      </c>
      <c r="AC84" s="165">
        <v>1088</v>
      </c>
      <c r="AD84" s="182">
        <v>28</v>
      </c>
      <c r="AE84" s="182">
        <v>97</v>
      </c>
      <c r="AF84" s="182">
        <v>287</v>
      </c>
      <c r="AG84" s="185">
        <v>1305271</v>
      </c>
    </row>
    <row r="85" spans="1:33" x14ac:dyDescent="0.15">
      <c r="A85" s="155" t="s">
        <v>436</v>
      </c>
      <c r="B85" s="170">
        <v>356</v>
      </c>
      <c r="C85" s="179">
        <v>198</v>
      </c>
      <c r="D85" s="180">
        <v>32</v>
      </c>
      <c r="E85" s="170">
        <v>31</v>
      </c>
      <c r="F85" s="181"/>
      <c r="G85" s="182">
        <v>5</v>
      </c>
      <c r="H85" s="182">
        <v>12</v>
      </c>
      <c r="I85" s="182">
        <v>1</v>
      </c>
      <c r="J85" s="182">
        <v>2</v>
      </c>
      <c r="K85" s="180">
        <v>11</v>
      </c>
      <c r="L85" s="170">
        <v>1</v>
      </c>
      <c r="M85" s="181"/>
      <c r="N85" s="183"/>
      <c r="O85" s="183"/>
      <c r="P85" s="183"/>
      <c r="Q85" s="180">
        <v>1</v>
      </c>
      <c r="R85" s="173" t="s">
        <v>436</v>
      </c>
      <c r="S85" s="174"/>
      <c r="T85" s="184"/>
      <c r="U85" s="170">
        <v>94</v>
      </c>
      <c r="V85" s="179">
        <v>63</v>
      </c>
      <c r="W85" s="182">
        <v>3</v>
      </c>
      <c r="X85" s="182">
        <v>4</v>
      </c>
      <c r="Y85" s="182">
        <v>24</v>
      </c>
      <c r="Z85" s="182">
        <v>401</v>
      </c>
      <c r="AA85" s="165">
        <v>26977</v>
      </c>
      <c r="AB85" s="165">
        <v>1820</v>
      </c>
      <c r="AC85" s="165">
        <v>1655</v>
      </c>
      <c r="AD85" s="182">
        <v>18</v>
      </c>
      <c r="AE85" s="182">
        <v>85</v>
      </c>
      <c r="AF85" s="182">
        <v>226</v>
      </c>
      <c r="AG85" s="185">
        <v>1127585</v>
      </c>
    </row>
    <row r="86" spans="1:33" x14ac:dyDescent="0.15">
      <c r="A86" s="155" t="s">
        <v>437</v>
      </c>
      <c r="B86" s="170">
        <v>332</v>
      </c>
      <c r="C86" s="179">
        <v>175</v>
      </c>
      <c r="D86" s="180">
        <v>22</v>
      </c>
      <c r="E86" s="170">
        <v>33</v>
      </c>
      <c r="F86" s="181"/>
      <c r="G86" s="182">
        <v>4</v>
      </c>
      <c r="H86" s="182">
        <v>13</v>
      </c>
      <c r="I86" s="182">
        <v>5</v>
      </c>
      <c r="J86" s="183"/>
      <c r="K86" s="180">
        <v>11</v>
      </c>
      <c r="L86" s="186"/>
      <c r="M86" s="181"/>
      <c r="N86" s="183"/>
      <c r="O86" s="183"/>
      <c r="P86" s="183"/>
      <c r="Q86" s="187"/>
      <c r="R86" s="173" t="s">
        <v>437</v>
      </c>
      <c r="S86" s="174"/>
      <c r="T86" s="184"/>
      <c r="U86" s="170">
        <v>102</v>
      </c>
      <c r="V86" s="179">
        <v>64</v>
      </c>
      <c r="W86" s="182">
        <v>3</v>
      </c>
      <c r="X86" s="182">
        <v>7</v>
      </c>
      <c r="Y86" s="182">
        <v>28</v>
      </c>
      <c r="Z86" s="182">
        <v>301</v>
      </c>
      <c r="AA86" s="165">
        <v>15419</v>
      </c>
      <c r="AB86" s="165">
        <v>1585</v>
      </c>
      <c r="AC86" s="165">
        <v>1371</v>
      </c>
      <c r="AD86" s="182">
        <v>16</v>
      </c>
      <c r="AE86" s="182">
        <v>52</v>
      </c>
      <c r="AF86" s="182">
        <v>143</v>
      </c>
      <c r="AG86" s="185">
        <v>773875</v>
      </c>
    </row>
    <row r="87" spans="1:33" x14ac:dyDescent="0.2">
      <c r="A87" s="155" t="s">
        <v>256</v>
      </c>
      <c r="B87" s="170">
        <v>657</v>
      </c>
      <c r="C87" s="179">
        <v>337</v>
      </c>
      <c r="D87" s="180">
        <v>63</v>
      </c>
      <c r="E87" s="170">
        <v>75</v>
      </c>
      <c r="F87" s="188"/>
      <c r="G87" s="182">
        <v>9</v>
      </c>
      <c r="H87" s="182">
        <v>35</v>
      </c>
      <c r="I87" s="182">
        <v>8</v>
      </c>
      <c r="J87" s="190"/>
      <c r="K87" s="180">
        <v>23</v>
      </c>
      <c r="L87" s="189"/>
      <c r="M87" s="188"/>
      <c r="N87" s="190"/>
      <c r="O87" s="190"/>
      <c r="P87" s="190"/>
      <c r="Q87" s="191"/>
      <c r="R87" s="173" t="s">
        <v>256</v>
      </c>
      <c r="S87" s="174"/>
      <c r="T87" s="192"/>
      <c r="U87" s="170">
        <v>182</v>
      </c>
      <c r="V87" s="179">
        <v>111</v>
      </c>
      <c r="W87" s="182">
        <v>16</v>
      </c>
      <c r="X87" s="182">
        <v>11</v>
      </c>
      <c r="Y87" s="182">
        <v>44</v>
      </c>
      <c r="Z87" s="182">
        <v>553</v>
      </c>
      <c r="AA87" s="165">
        <v>28146</v>
      </c>
      <c r="AB87" s="165">
        <v>2013</v>
      </c>
      <c r="AC87" s="165">
        <v>8682</v>
      </c>
      <c r="AD87" s="182">
        <v>53</v>
      </c>
      <c r="AE87" s="182">
        <v>100</v>
      </c>
      <c r="AF87" s="182">
        <v>294</v>
      </c>
      <c r="AG87" s="185">
        <v>2080009</v>
      </c>
    </row>
    <row r="88" spans="1:33" x14ac:dyDescent="0.15">
      <c r="A88" s="155" t="s">
        <v>241</v>
      </c>
      <c r="B88" s="167">
        <v>1249</v>
      </c>
      <c r="C88" s="179">
        <v>576</v>
      </c>
      <c r="D88" s="180">
        <v>66</v>
      </c>
      <c r="E88" s="170">
        <v>135</v>
      </c>
      <c r="F88" s="181"/>
      <c r="G88" s="182">
        <v>13</v>
      </c>
      <c r="H88" s="182">
        <v>33</v>
      </c>
      <c r="I88" s="182">
        <v>7</v>
      </c>
      <c r="J88" s="182">
        <v>6</v>
      </c>
      <c r="K88" s="180">
        <v>76</v>
      </c>
      <c r="L88" s="170">
        <v>1</v>
      </c>
      <c r="M88" s="181"/>
      <c r="N88" s="183"/>
      <c r="O88" s="183"/>
      <c r="P88" s="183"/>
      <c r="Q88" s="180">
        <v>1</v>
      </c>
      <c r="R88" s="173" t="s">
        <v>241</v>
      </c>
      <c r="S88" s="174"/>
      <c r="T88" s="193">
        <v>1</v>
      </c>
      <c r="U88" s="170">
        <v>470</v>
      </c>
      <c r="V88" s="179">
        <v>292</v>
      </c>
      <c r="W88" s="182">
        <v>33</v>
      </c>
      <c r="X88" s="182">
        <v>16</v>
      </c>
      <c r="Y88" s="182">
        <v>129</v>
      </c>
      <c r="Z88" s="182">
        <v>994</v>
      </c>
      <c r="AA88" s="165">
        <v>56908</v>
      </c>
      <c r="AB88" s="165">
        <v>4828</v>
      </c>
      <c r="AC88" s="165">
        <v>1216</v>
      </c>
      <c r="AD88" s="182">
        <v>54</v>
      </c>
      <c r="AE88" s="182">
        <v>148</v>
      </c>
      <c r="AF88" s="182">
        <v>506</v>
      </c>
      <c r="AG88" s="185">
        <v>6002784</v>
      </c>
    </row>
    <row r="89" spans="1:33" x14ac:dyDescent="0.15">
      <c r="A89" s="155" t="s">
        <v>242</v>
      </c>
      <c r="B89" s="170">
        <v>760</v>
      </c>
      <c r="C89" s="179">
        <v>330</v>
      </c>
      <c r="D89" s="180">
        <v>56</v>
      </c>
      <c r="E89" s="170">
        <v>85</v>
      </c>
      <c r="F89" s="181"/>
      <c r="G89" s="182">
        <v>13</v>
      </c>
      <c r="H89" s="182">
        <v>23</v>
      </c>
      <c r="I89" s="182">
        <v>7</v>
      </c>
      <c r="J89" s="182">
        <v>1</v>
      </c>
      <c r="K89" s="180">
        <v>41</v>
      </c>
      <c r="L89" s="186"/>
      <c r="M89" s="181"/>
      <c r="N89" s="183"/>
      <c r="O89" s="183"/>
      <c r="P89" s="183"/>
      <c r="Q89" s="187"/>
      <c r="R89" s="173" t="s">
        <v>242</v>
      </c>
      <c r="S89" s="174"/>
      <c r="T89" s="184"/>
      <c r="U89" s="170">
        <v>289</v>
      </c>
      <c r="V89" s="179">
        <v>157</v>
      </c>
      <c r="W89" s="182">
        <v>28</v>
      </c>
      <c r="X89" s="182">
        <v>15</v>
      </c>
      <c r="Y89" s="182">
        <v>89</v>
      </c>
      <c r="Z89" s="182">
        <v>549</v>
      </c>
      <c r="AA89" s="165">
        <v>37347</v>
      </c>
      <c r="AB89" s="165">
        <v>2261</v>
      </c>
      <c r="AC89" s="165">
        <v>2180</v>
      </c>
      <c r="AD89" s="182">
        <v>31</v>
      </c>
      <c r="AE89" s="182">
        <v>76</v>
      </c>
      <c r="AF89" s="182">
        <v>369</v>
      </c>
      <c r="AG89" s="185">
        <v>4962989</v>
      </c>
    </row>
    <row r="90" spans="1:33" x14ac:dyDescent="0.2">
      <c r="A90" s="155" t="s">
        <v>438</v>
      </c>
      <c r="B90" s="170">
        <v>805</v>
      </c>
      <c r="C90" s="179">
        <v>380</v>
      </c>
      <c r="D90" s="180">
        <v>27</v>
      </c>
      <c r="E90" s="170">
        <v>89</v>
      </c>
      <c r="F90" s="188"/>
      <c r="G90" s="182">
        <v>24</v>
      </c>
      <c r="H90" s="182">
        <v>39</v>
      </c>
      <c r="I90" s="182">
        <v>6</v>
      </c>
      <c r="J90" s="190"/>
      <c r="K90" s="180">
        <v>20</v>
      </c>
      <c r="L90" s="189"/>
      <c r="M90" s="188"/>
      <c r="N90" s="190"/>
      <c r="O90" s="190"/>
      <c r="P90" s="190"/>
      <c r="Q90" s="191"/>
      <c r="R90" s="173" t="s">
        <v>438</v>
      </c>
      <c r="S90" s="174"/>
      <c r="T90" s="192"/>
      <c r="U90" s="170">
        <v>309</v>
      </c>
      <c r="V90" s="179">
        <v>184</v>
      </c>
      <c r="W90" s="182">
        <v>23</v>
      </c>
      <c r="X90" s="182">
        <v>8</v>
      </c>
      <c r="Y90" s="182">
        <v>94</v>
      </c>
      <c r="Z90" s="182">
        <v>678</v>
      </c>
      <c r="AA90" s="165">
        <v>28096</v>
      </c>
      <c r="AB90" s="165">
        <v>2623</v>
      </c>
      <c r="AC90" s="182">
        <v>931</v>
      </c>
      <c r="AD90" s="182">
        <v>34</v>
      </c>
      <c r="AE90" s="182">
        <v>117</v>
      </c>
      <c r="AF90" s="182">
        <v>359</v>
      </c>
      <c r="AG90" s="185">
        <v>1714220</v>
      </c>
    </row>
    <row r="91" spans="1:33" x14ac:dyDescent="0.15">
      <c r="A91" s="155" t="s">
        <v>243</v>
      </c>
      <c r="B91" s="167">
        <v>1867</v>
      </c>
      <c r="C91" s="194">
        <v>1068</v>
      </c>
      <c r="D91" s="180">
        <v>20</v>
      </c>
      <c r="E91" s="170">
        <v>162</v>
      </c>
      <c r="F91" s="181"/>
      <c r="G91" s="182">
        <v>37</v>
      </c>
      <c r="H91" s="182">
        <v>61</v>
      </c>
      <c r="I91" s="182">
        <v>24</v>
      </c>
      <c r="J91" s="182">
        <v>8</v>
      </c>
      <c r="K91" s="180">
        <v>32</v>
      </c>
      <c r="L91" s="186"/>
      <c r="M91" s="181"/>
      <c r="N91" s="183"/>
      <c r="O91" s="183"/>
      <c r="P91" s="183"/>
      <c r="Q91" s="187"/>
      <c r="R91" s="173" t="s">
        <v>243</v>
      </c>
      <c r="S91" s="174"/>
      <c r="T91" s="184"/>
      <c r="U91" s="170">
        <v>617</v>
      </c>
      <c r="V91" s="179">
        <v>303</v>
      </c>
      <c r="W91" s="182">
        <v>77</v>
      </c>
      <c r="X91" s="182">
        <v>37</v>
      </c>
      <c r="Y91" s="182">
        <v>200</v>
      </c>
      <c r="Z91" s="165">
        <v>1757</v>
      </c>
      <c r="AA91" s="165">
        <v>51687</v>
      </c>
      <c r="AB91" s="165">
        <v>7061</v>
      </c>
      <c r="AC91" s="165">
        <v>1019</v>
      </c>
      <c r="AD91" s="182">
        <v>88</v>
      </c>
      <c r="AE91" s="182">
        <v>338</v>
      </c>
      <c r="AF91" s="165">
        <v>1189</v>
      </c>
      <c r="AG91" s="185">
        <v>5369618</v>
      </c>
    </row>
    <row r="92" spans="1:33" x14ac:dyDescent="0.15">
      <c r="A92" s="155" t="s">
        <v>439</v>
      </c>
      <c r="B92" s="167">
        <v>1863</v>
      </c>
      <c r="C92" s="179">
        <v>955</v>
      </c>
      <c r="D92" s="180">
        <v>77</v>
      </c>
      <c r="E92" s="170">
        <v>142</v>
      </c>
      <c r="F92" s="179">
        <v>1</v>
      </c>
      <c r="G92" s="182">
        <v>30</v>
      </c>
      <c r="H92" s="182">
        <v>42</v>
      </c>
      <c r="I92" s="182">
        <v>17</v>
      </c>
      <c r="J92" s="182">
        <v>6</v>
      </c>
      <c r="K92" s="180">
        <v>46</v>
      </c>
      <c r="L92" s="170">
        <v>2</v>
      </c>
      <c r="M92" s="181"/>
      <c r="N92" s="182">
        <v>1</v>
      </c>
      <c r="O92" s="182">
        <v>1</v>
      </c>
      <c r="P92" s="183"/>
      <c r="Q92" s="187"/>
      <c r="R92" s="173" t="s">
        <v>439</v>
      </c>
      <c r="S92" s="174"/>
      <c r="T92" s="184"/>
      <c r="U92" s="170">
        <v>687</v>
      </c>
      <c r="V92" s="179">
        <v>353</v>
      </c>
      <c r="W92" s="182">
        <v>77</v>
      </c>
      <c r="X92" s="182">
        <v>43</v>
      </c>
      <c r="Y92" s="182">
        <v>214</v>
      </c>
      <c r="Z92" s="165">
        <v>1431</v>
      </c>
      <c r="AA92" s="165">
        <v>47669</v>
      </c>
      <c r="AB92" s="165">
        <v>5216</v>
      </c>
      <c r="AC92" s="165">
        <v>1377</v>
      </c>
      <c r="AD92" s="182">
        <v>54</v>
      </c>
      <c r="AE92" s="182">
        <v>254</v>
      </c>
      <c r="AF92" s="182">
        <v>902</v>
      </c>
      <c r="AG92" s="185">
        <v>3855441</v>
      </c>
    </row>
    <row r="93" spans="1:33" x14ac:dyDescent="0.2">
      <c r="A93" s="155" t="s">
        <v>244</v>
      </c>
      <c r="B93" s="167">
        <v>4120</v>
      </c>
      <c r="C93" s="194">
        <v>2920</v>
      </c>
      <c r="D93" s="180">
        <v>5</v>
      </c>
      <c r="E93" s="170">
        <v>206</v>
      </c>
      <c r="F93" s="179">
        <v>5</v>
      </c>
      <c r="G93" s="182">
        <v>60</v>
      </c>
      <c r="H93" s="182">
        <v>59</v>
      </c>
      <c r="I93" s="182">
        <v>50</v>
      </c>
      <c r="J93" s="182">
        <v>23</v>
      </c>
      <c r="K93" s="180">
        <v>9</v>
      </c>
      <c r="L93" s="170">
        <v>1</v>
      </c>
      <c r="M93" s="188"/>
      <c r="N93" s="190"/>
      <c r="O93" s="190"/>
      <c r="P93" s="190"/>
      <c r="Q93" s="180">
        <v>1</v>
      </c>
      <c r="R93" s="173" t="s">
        <v>244</v>
      </c>
      <c r="S93" s="174"/>
      <c r="T93" s="192"/>
      <c r="U93" s="170">
        <v>988</v>
      </c>
      <c r="V93" s="179">
        <v>262</v>
      </c>
      <c r="W93" s="182">
        <v>271</v>
      </c>
      <c r="X93" s="182">
        <v>157</v>
      </c>
      <c r="Y93" s="182">
        <v>298</v>
      </c>
      <c r="Z93" s="165">
        <v>3304</v>
      </c>
      <c r="AA93" s="165">
        <v>18824</v>
      </c>
      <c r="AB93" s="165">
        <v>8027</v>
      </c>
      <c r="AC93" s="182">
        <v>782</v>
      </c>
      <c r="AD93" s="182">
        <v>108</v>
      </c>
      <c r="AE93" s="182">
        <v>706</v>
      </c>
      <c r="AF93" s="165">
        <v>2350</v>
      </c>
      <c r="AG93" s="185">
        <v>7757184</v>
      </c>
    </row>
    <row r="94" spans="1:33" x14ac:dyDescent="0.15">
      <c r="A94" s="155" t="s">
        <v>258</v>
      </c>
      <c r="B94" s="167">
        <v>1920</v>
      </c>
      <c r="C94" s="194">
        <v>1187</v>
      </c>
      <c r="D94" s="180">
        <v>15</v>
      </c>
      <c r="E94" s="170">
        <v>167</v>
      </c>
      <c r="F94" s="181"/>
      <c r="G94" s="182">
        <v>41</v>
      </c>
      <c r="H94" s="182">
        <v>73</v>
      </c>
      <c r="I94" s="182">
        <v>7</v>
      </c>
      <c r="J94" s="182">
        <v>28</v>
      </c>
      <c r="K94" s="180">
        <v>18</v>
      </c>
      <c r="L94" s="170">
        <v>2</v>
      </c>
      <c r="M94" s="181"/>
      <c r="N94" s="183"/>
      <c r="O94" s="183"/>
      <c r="P94" s="182">
        <v>1</v>
      </c>
      <c r="Q94" s="180">
        <v>1</v>
      </c>
      <c r="R94" s="173" t="s">
        <v>258</v>
      </c>
      <c r="S94" s="174"/>
      <c r="T94" s="184"/>
      <c r="U94" s="170">
        <v>549</v>
      </c>
      <c r="V94" s="179">
        <v>195</v>
      </c>
      <c r="W94" s="182">
        <v>90</v>
      </c>
      <c r="X94" s="182">
        <v>66</v>
      </c>
      <c r="Y94" s="182">
        <v>198</v>
      </c>
      <c r="Z94" s="165">
        <v>1517</v>
      </c>
      <c r="AA94" s="165">
        <v>38665</v>
      </c>
      <c r="AB94" s="165">
        <v>3741</v>
      </c>
      <c r="AC94" s="182">
        <v>78</v>
      </c>
      <c r="AD94" s="182">
        <v>71</v>
      </c>
      <c r="AE94" s="182">
        <v>356</v>
      </c>
      <c r="AF94" s="165">
        <v>1086</v>
      </c>
      <c r="AG94" s="185">
        <v>3673198</v>
      </c>
    </row>
    <row r="95" spans="1:33" x14ac:dyDescent="0.15">
      <c r="A95" s="155" t="s">
        <v>245</v>
      </c>
      <c r="B95" s="170">
        <v>528</v>
      </c>
      <c r="C95" s="179">
        <v>354</v>
      </c>
      <c r="D95" s="180">
        <v>29</v>
      </c>
      <c r="E95" s="170">
        <v>66</v>
      </c>
      <c r="F95" s="181"/>
      <c r="G95" s="182">
        <v>12</v>
      </c>
      <c r="H95" s="182">
        <v>22</v>
      </c>
      <c r="I95" s="182">
        <v>6</v>
      </c>
      <c r="J95" s="183"/>
      <c r="K95" s="180">
        <v>26</v>
      </c>
      <c r="L95" s="170">
        <v>3</v>
      </c>
      <c r="M95" s="181"/>
      <c r="N95" s="182">
        <v>1</v>
      </c>
      <c r="O95" s="182">
        <v>1</v>
      </c>
      <c r="P95" s="183"/>
      <c r="Q95" s="180">
        <v>1</v>
      </c>
      <c r="R95" s="173" t="s">
        <v>245</v>
      </c>
      <c r="S95" s="174"/>
      <c r="T95" s="184"/>
      <c r="U95" s="170">
        <v>76</v>
      </c>
      <c r="V95" s="179">
        <v>22</v>
      </c>
      <c r="W95" s="182">
        <v>8</v>
      </c>
      <c r="X95" s="182">
        <v>7</v>
      </c>
      <c r="Y95" s="182">
        <v>39</v>
      </c>
      <c r="Z95" s="182">
        <v>618</v>
      </c>
      <c r="AA95" s="165">
        <v>29715</v>
      </c>
      <c r="AB95" s="165">
        <v>3384</v>
      </c>
      <c r="AC95" s="182">
        <v>993</v>
      </c>
      <c r="AD95" s="182">
        <v>43</v>
      </c>
      <c r="AE95" s="182">
        <v>107</v>
      </c>
      <c r="AF95" s="182">
        <v>323</v>
      </c>
      <c r="AG95" s="185">
        <v>1458575</v>
      </c>
    </row>
    <row r="96" spans="1:33" x14ac:dyDescent="0.2">
      <c r="A96" s="155" t="s">
        <v>259</v>
      </c>
      <c r="B96" s="170">
        <v>190</v>
      </c>
      <c r="C96" s="179">
        <v>126</v>
      </c>
      <c r="D96" s="180">
        <v>3</v>
      </c>
      <c r="E96" s="170">
        <v>23</v>
      </c>
      <c r="F96" s="188"/>
      <c r="G96" s="182">
        <v>2</v>
      </c>
      <c r="H96" s="182">
        <v>8</v>
      </c>
      <c r="I96" s="182">
        <v>2</v>
      </c>
      <c r="J96" s="182">
        <v>1</v>
      </c>
      <c r="K96" s="180">
        <v>10</v>
      </c>
      <c r="L96" s="189"/>
      <c r="M96" s="188"/>
      <c r="N96" s="190"/>
      <c r="O96" s="190"/>
      <c r="P96" s="190"/>
      <c r="Q96" s="191"/>
      <c r="R96" s="173" t="s">
        <v>259</v>
      </c>
      <c r="S96" s="174"/>
      <c r="T96" s="192"/>
      <c r="U96" s="170">
        <v>38</v>
      </c>
      <c r="V96" s="179">
        <v>8</v>
      </c>
      <c r="W96" s="182">
        <v>5</v>
      </c>
      <c r="X96" s="182">
        <v>3</v>
      </c>
      <c r="Y96" s="182">
        <v>22</v>
      </c>
      <c r="Z96" s="182">
        <v>205</v>
      </c>
      <c r="AA96" s="165">
        <v>7799</v>
      </c>
      <c r="AB96" s="165">
        <v>1054</v>
      </c>
      <c r="AC96" s="182">
        <v>41</v>
      </c>
      <c r="AD96" s="182">
        <v>17</v>
      </c>
      <c r="AE96" s="182">
        <v>31</v>
      </c>
      <c r="AF96" s="182">
        <v>115</v>
      </c>
      <c r="AG96" s="185">
        <v>618466</v>
      </c>
    </row>
    <row r="97" spans="1:33" x14ac:dyDescent="0.15">
      <c r="A97" s="155" t="s">
        <v>440</v>
      </c>
      <c r="B97" s="170">
        <v>223</v>
      </c>
      <c r="C97" s="179">
        <v>132</v>
      </c>
      <c r="D97" s="180">
        <v>10</v>
      </c>
      <c r="E97" s="170">
        <v>27</v>
      </c>
      <c r="F97" s="181"/>
      <c r="G97" s="182">
        <v>7</v>
      </c>
      <c r="H97" s="182">
        <v>9</v>
      </c>
      <c r="I97" s="182">
        <v>8</v>
      </c>
      <c r="J97" s="182">
        <v>1</v>
      </c>
      <c r="K97" s="180">
        <v>2</v>
      </c>
      <c r="L97" s="170">
        <v>2</v>
      </c>
      <c r="M97" s="181"/>
      <c r="N97" s="182">
        <v>1</v>
      </c>
      <c r="O97" s="182">
        <v>1</v>
      </c>
      <c r="P97" s="183"/>
      <c r="Q97" s="187"/>
      <c r="R97" s="173" t="s">
        <v>440</v>
      </c>
      <c r="S97" s="174"/>
      <c r="T97" s="184"/>
      <c r="U97" s="170">
        <v>52</v>
      </c>
      <c r="V97" s="179">
        <v>32</v>
      </c>
      <c r="W97" s="182">
        <v>6</v>
      </c>
      <c r="X97" s="183"/>
      <c r="Y97" s="182">
        <v>14</v>
      </c>
      <c r="Z97" s="182">
        <v>208</v>
      </c>
      <c r="AA97" s="165">
        <v>8667</v>
      </c>
      <c r="AB97" s="182">
        <v>839</v>
      </c>
      <c r="AC97" s="182">
        <v>84</v>
      </c>
      <c r="AD97" s="182">
        <v>9</v>
      </c>
      <c r="AE97" s="182">
        <v>45</v>
      </c>
      <c r="AF97" s="182">
        <v>122</v>
      </c>
      <c r="AG97" s="185">
        <v>540233</v>
      </c>
    </row>
    <row r="98" spans="1:33" x14ac:dyDescent="0.15">
      <c r="A98" s="155" t="s">
        <v>260</v>
      </c>
      <c r="B98" s="170">
        <v>170</v>
      </c>
      <c r="C98" s="179">
        <v>103</v>
      </c>
      <c r="D98" s="180">
        <v>4</v>
      </c>
      <c r="E98" s="170">
        <v>34</v>
      </c>
      <c r="F98" s="181"/>
      <c r="G98" s="182">
        <v>10</v>
      </c>
      <c r="H98" s="182">
        <v>7</v>
      </c>
      <c r="I98" s="182">
        <v>4</v>
      </c>
      <c r="J98" s="182">
        <v>1</v>
      </c>
      <c r="K98" s="180">
        <v>12</v>
      </c>
      <c r="L98" s="186"/>
      <c r="M98" s="181"/>
      <c r="N98" s="183"/>
      <c r="O98" s="183"/>
      <c r="P98" s="183"/>
      <c r="Q98" s="187"/>
      <c r="R98" s="173" t="s">
        <v>260</v>
      </c>
      <c r="S98" s="174"/>
      <c r="T98" s="184"/>
      <c r="U98" s="170">
        <v>29</v>
      </c>
      <c r="V98" s="179">
        <v>10</v>
      </c>
      <c r="W98" s="182">
        <v>4</v>
      </c>
      <c r="X98" s="182">
        <v>4</v>
      </c>
      <c r="Y98" s="182">
        <v>11</v>
      </c>
      <c r="Z98" s="182">
        <v>153</v>
      </c>
      <c r="AA98" s="165">
        <v>11009</v>
      </c>
      <c r="AB98" s="182">
        <v>569</v>
      </c>
      <c r="AC98" s="182">
        <v>30</v>
      </c>
      <c r="AD98" s="182">
        <v>10</v>
      </c>
      <c r="AE98" s="182">
        <v>33</v>
      </c>
      <c r="AF98" s="182">
        <v>86</v>
      </c>
      <c r="AG98" s="185">
        <v>1040114</v>
      </c>
    </row>
    <row r="99" spans="1:33" x14ac:dyDescent="0.2">
      <c r="A99" s="155" t="s">
        <v>441</v>
      </c>
      <c r="B99" s="170">
        <v>359</v>
      </c>
      <c r="C99" s="179">
        <v>144</v>
      </c>
      <c r="D99" s="180">
        <v>23</v>
      </c>
      <c r="E99" s="170">
        <v>44</v>
      </c>
      <c r="F99" s="188"/>
      <c r="G99" s="182">
        <v>8</v>
      </c>
      <c r="H99" s="182">
        <v>14</v>
      </c>
      <c r="I99" s="190"/>
      <c r="J99" s="190"/>
      <c r="K99" s="180">
        <v>22</v>
      </c>
      <c r="L99" s="189"/>
      <c r="M99" s="188"/>
      <c r="N99" s="190"/>
      <c r="O99" s="190"/>
      <c r="P99" s="190"/>
      <c r="Q99" s="191"/>
      <c r="R99" s="173" t="s">
        <v>441</v>
      </c>
      <c r="S99" s="174"/>
      <c r="T99" s="192"/>
      <c r="U99" s="170">
        <v>148</v>
      </c>
      <c r="V99" s="179">
        <v>91</v>
      </c>
      <c r="W99" s="182">
        <v>8</v>
      </c>
      <c r="X99" s="182">
        <v>3</v>
      </c>
      <c r="Y99" s="182">
        <v>46</v>
      </c>
      <c r="Z99" s="182">
        <v>226</v>
      </c>
      <c r="AA99" s="165">
        <v>7136</v>
      </c>
      <c r="AB99" s="182">
        <v>554</v>
      </c>
      <c r="AC99" s="165">
        <v>1301</v>
      </c>
      <c r="AD99" s="182">
        <v>12</v>
      </c>
      <c r="AE99" s="182">
        <v>49</v>
      </c>
      <c r="AF99" s="182">
        <v>115</v>
      </c>
      <c r="AG99" s="185">
        <v>559622</v>
      </c>
    </row>
    <row r="100" spans="1:33" x14ac:dyDescent="0.15">
      <c r="A100" s="155" t="s">
        <v>309</v>
      </c>
      <c r="B100" s="170">
        <v>905</v>
      </c>
      <c r="C100" s="179">
        <v>402</v>
      </c>
      <c r="D100" s="180">
        <v>45</v>
      </c>
      <c r="E100" s="170">
        <v>71</v>
      </c>
      <c r="F100" s="181"/>
      <c r="G100" s="182">
        <v>14</v>
      </c>
      <c r="H100" s="182">
        <v>16</v>
      </c>
      <c r="I100" s="182">
        <v>5</v>
      </c>
      <c r="J100" s="183"/>
      <c r="K100" s="180">
        <v>36</v>
      </c>
      <c r="L100" s="186"/>
      <c r="M100" s="181"/>
      <c r="N100" s="183"/>
      <c r="O100" s="183"/>
      <c r="P100" s="183"/>
      <c r="Q100" s="187"/>
      <c r="R100" s="173" t="s">
        <v>309</v>
      </c>
      <c r="S100" s="174"/>
      <c r="T100" s="184"/>
      <c r="U100" s="170">
        <v>387</v>
      </c>
      <c r="V100" s="179">
        <v>266</v>
      </c>
      <c r="W100" s="182">
        <v>13</v>
      </c>
      <c r="X100" s="182">
        <v>14</v>
      </c>
      <c r="Y100" s="182">
        <v>94</v>
      </c>
      <c r="Z100" s="182">
        <v>625</v>
      </c>
      <c r="AA100" s="165">
        <v>33967</v>
      </c>
      <c r="AB100" s="165">
        <v>3345</v>
      </c>
      <c r="AC100" s="165">
        <v>5162</v>
      </c>
      <c r="AD100" s="182">
        <v>40</v>
      </c>
      <c r="AE100" s="182">
        <v>133</v>
      </c>
      <c r="AF100" s="182">
        <v>356</v>
      </c>
      <c r="AG100" s="185">
        <v>2042718</v>
      </c>
    </row>
    <row r="101" spans="1:33" x14ac:dyDescent="0.15">
      <c r="A101" s="155" t="s">
        <v>311</v>
      </c>
      <c r="B101" s="170">
        <v>624</v>
      </c>
      <c r="C101" s="179">
        <v>318</v>
      </c>
      <c r="D101" s="180">
        <v>24</v>
      </c>
      <c r="E101" s="170">
        <v>60</v>
      </c>
      <c r="F101" s="181"/>
      <c r="G101" s="182">
        <v>17</v>
      </c>
      <c r="H101" s="182">
        <v>23</v>
      </c>
      <c r="I101" s="182">
        <v>1</v>
      </c>
      <c r="J101" s="182">
        <v>2</v>
      </c>
      <c r="K101" s="180">
        <v>17</v>
      </c>
      <c r="L101" s="186"/>
      <c r="M101" s="181"/>
      <c r="N101" s="183"/>
      <c r="O101" s="183"/>
      <c r="P101" s="183"/>
      <c r="Q101" s="187"/>
      <c r="R101" s="173" t="s">
        <v>311</v>
      </c>
      <c r="S101" s="174"/>
      <c r="T101" s="184"/>
      <c r="U101" s="170">
        <v>222</v>
      </c>
      <c r="V101" s="179">
        <v>127</v>
      </c>
      <c r="W101" s="182">
        <v>18</v>
      </c>
      <c r="X101" s="182">
        <v>12</v>
      </c>
      <c r="Y101" s="182">
        <v>65</v>
      </c>
      <c r="Z101" s="182">
        <v>496</v>
      </c>
      <c r="AA101" s="165">
        <v>20558</v>
      </c>
      <c r="AB101" s="182">
        <v>999</v>
      </c>
      <c r="AC101" s="182">
        <v>392</v>
      </c>
      <c r="AD101" s="182">
        <v>19</v>
      </c>
      <c r="AE101" s="182">
        <v>80</v>
      </c>
      <c r="AF101" s="182">
        <v>239</v>
      </c>
      <c r="AG101" s="185">
        <v>1136823</v>
      </c>
    </row>
    <row r="102" spans="1:33" x14ac:dyDescent="0.2">
      <c r="A102" s="155" t="s">
        <v>250</v>
      </c>
      <c r="B102" s="167">
        <v>1010</v>
      </c>
      <c r="C102" s="179">
        <v>530</v>
      </c>
      <c r="D102" s="180">
        <v>26</v>
      </c>
      <c r="E102" s="170">
        <v>135</v>
      </c>
      <c r="F102" s="188"/>
      <c r="G102" s="182">
        <v>25</v>
      </c>
      <c r="H102" s="182">
        <v>62</v>
      </c>
      <c r="I102" s="182">
        <v>12</v>
      </c>
      <c r="J102" s="182">
        <v>8</v>
      </c>
      <c r="K102" s="180">
        <v>28</v>
      </c>
      <c r="L102" s="170">
        <v>1</v>
      </c>
      <c r="M102" s="188"/>
      <c r="N102" s="190"/>
      <c r="O102" s="182">
        <v>1</v>
      </c>
      <c r="P102" s="190"/>
      <c r="Q102" s="191"/>
      <c r="R102" s="173" t="s">
        <v>250</v>
      </c>
      <c r="S102" s="174"/>
      <c r="T102" s="192"/>
      <c r="U102" s="170">
        <v>318</v>
      </c>
      <c r="V102" s="179">
        <v>148</v>
      </c>
      <c r="W102" s="182">
        <v>33</v>
      </c>
      <c r="X102" s="182">
        <v>27</v>
      </c>
      <c r="Y102" s="182">
        <v>110</v>
      </c>
      <c r="Z102" s="182">
        <v>733</v>
      </c>
      <c r="AA102" s="165">
        <v>41265</v>
      </c>
      <c r="AB102" s="165">
        <v>2617</v>
      </c>
      <c r="AC102" s="182">
        <v>861</v>
      </c>
      <c r="AD102" s="182">
        <v>33</v>
      </c>
      <c r="AE102" s="182">
        <v>149</v>
      </c>
      <c r="AF102" s="182">
        <v>415</v>
      </c>
      <c r="AG102" s="185">
        <v>5543844</v>
      </c>
    </row>
    <row r="103" spans="1:33" x14ac:dyDescent="0.15">
      <c r="A103" s="155" t="s">
        <v>246</v>
      </c>
      <c r="B103" s="167">
        <v>2009</v>
      </c>
      <c r="C103" s="194">
        <v>1102</v>
      </c>
      <c r="D103" s="180">
        <v>40</v>
      </c>
      <c r="E103" s="170">
        <v>220</v>
      </c>
      <c r="F103" s="179">
        <v>1</v>
      </c>
      <c r="G103" s="182">
        <v>57</v>
      </c>
      <c r="H103" s="182">
        <v>102</v>
      </c>
      <c r="I103" s="182">
        <v>44</v>
      </c>
      <c r="J103" s="182">
        <v>7</v>
      </c>
      <c r="K103" s="180">
        <v>9</v>
      </c>
      <c r="L103" s="170">
        <v>1</v>
      </c>
      <c r="M103" s="181"/>
      <c r="N103" s="183"/>
      <c r="O103" s="183"/>
      <c r="P103" s="182">
        <v>1</v>
      </c>
      <c r="Q103" s="187"/>
      <c r="R103" s="173" t="s">
        <v>246</v>
      </c>
      <c r="S103" s="174"/>
      <c r="T103" s="184"/>
      <c r="U103" s="170">
        <v>646</v>
      </c>
      <c r="V103" s="179">
        <v>341</v>
      </c>
      <c r="W103" s="182">
        <v>75</v>
      </c>
      <c r="X103" s="182">
        <v>28</v>
      </c>
      <c r="Y103" s="182">
        <v>202</v>
      </c>
      <c r="Z103" s="165">
        <v>1453</v>
      </c>
      <c r="AA103" s="165">
        <v>37939</v>
      </c>
      <c r="AB103" s="165">
        <v>5405</v>
      </c>
      <c r="AC103" s="182">
        <v>647</v>
      </c>
      <c r="AD103" s="182">
        <v>65</v>
      </c>
      <c r="AE103" s="182">
        <v>303</v>
      </c>
      <c r="AF103" s="182">
        <v>876</v>
      </c>
      <c r="AG103" s="185">
        <v>4292689</v>
      </c>
    </row>
    <row r="104" spans="1:33" x14ac:dyDescent="0.15">
      <c r="A104" s="155" t="s">
        <v>262</v>
      </c>
      <c r="B104" s="170">
        <v>660</v>
      </c>
      <c r="C104" s="179">
        <v>335</v>
      </c>
      <c r="D104" s="180">
        <v>22</v>
      </c>
      <c r="E104" s="170">
        <v>69</v>
      </c>
      <c r="F104" s="181"/>
      <c r="G104" s="182">
        <v>19</v>
      </c>
      <c r="H104" s="182">
        <v>23</v>
      </c>
      <c r="I104" s="182">
        <v>9</v>
      </c>
      <c r="J104" s="182">
        <v>1</v>
      </c>
      <c r="K104" s="180">
        <v>17</v>
      </c>
      <c r="L104" s="170">
        <v>3</v>
      </c>
      <c r="M104" s="181"/>
      <c r="N104" s="183"/>
      <c r="O104" s="182">
        <v>2</v>
      </c>
      <c r="P104" s="183"/>
      <c r="Q104" s="180">
        <v>1</v>
      </c>
      <c r="R104" s="173" t="s">
        <v>262</v>
      </c>
      <c r="S104" s="174"/>
      <c r="T104" s="184"/>
      <c r="U104" s="170">
        <v>231</v>
      </c>
      <c r="V104" s="179">
        <v>140</v>
      </c>
      <c r="W104" s="182">
        <v>22</v>
      </c>
      <c r="X104" s="182">
        <v>4</v>
      </c>
      <c r="Y104" s="182">
        <v>65</v>
      </c>
      <c r="Z104" s="182">
        <v>463</v>
      </c>
      <c r="AA104" s="165">
        <v>24045</v>
      </c>
      <c r="AB104" s="165">
        <v>1765</v>
      </c>
      <c r="AC104" s="182">
        <v>284</v>
      </c>
      <c r="AD104" s="182">
        <v>19</v>
      </c>
      <c r="AE104" s="182">
        <v>82</v>
      </c>
      <c r="AF104" s="182">
        <v>219</v>
      </c>
      <c r="AG104" s="185">
        <v>1793061</v>
      </c>
    </row>
    <row r="105" spans="1:33" x14ac:dyDescent="0.15">
      <c r="A105" s="155" t="s">
        <v>442</v>
      </c>
      <c r="B105" s="170">
        <v>383</v>
      </c>
      <c r="C105" s="179">
        <v>216</v>
      </c>
      <c r="D105" s="180">
        <v>6</v>
      </c>
      <c r="E105" s="170">
        <v>46</v>
      </c>
      <c r="F105" s="181"/>
      <c r="G105" s="182">
        <v>13</v>
      </c>
      <c r="H105" s="182">
        <v>17</v>
      </c>
      <c r="I105" s="182">
        <v>5</v>
      </c>
      <c r="J105" s="182">
        <v>1</v>
      </c>
      <c r="K105" s="180">
        <v>10</v>
      </c>
      <c r="L105" s="170">
        <v>1</v>
      </c>
      <c r="M105" s="181"/>
      <c r="N105" s="183"/>
      <c r="O105" s="182">
        <v>1</v>
      </c>
      <c r="P105" s="183"/>
      <c r="Q105" s="187"/>
      <c r="R105" s="173" t="s">
        <v>442</v>
      </c>
      <c r="S105" s="174"/>
      <c r="T105" s="184"/>
      <c r="U105" s="170">
        <v>114</v>
      </c>
      <c r="V105" s="179">
        <v>64</v>
      </c>
      <c r="W105" s="182">
        <v>1</v>
      </c>
      <c r="X105" s="182">
        <v>8</v>
      </c>
      <c r="Y105" s="182">
        <v>41</v>
      </c>
      <c r="Z105" s="182">
        <v>318</v>
      </c>
      <c r="AA105" s="165">
        <v>8650</v>
      </c>
      <c r="AB105" s="182">
        <v>959</v>
      </c>
      <c r="AC105" s="182">
        <v>16</v>
      </c>
      <c r="AD105" s="182">
        <v>12</v>
      </c>
      <c r="AE105" s="182">
        <v>62</v>
      </c>
      <c r="AF105" s="182">
        <v>148</v>
      </c>
      <c r="AG105" s="185">
        <v>975716</v>
      </c>
    </row>
    <row r="106" spans="1:33" x14ac:dyDescent="0.2">
      <c r="A106" s="155" t="s">
        <v>263</v>
      </c>
      <c r="B106" s="170">
        <v>501</v>
      </c>
      <c r="C106" s="179">
        <v>318</v>
      </c>
      <c r="D106" s="180">
        <v>9</v>
      </c>
      <c r="E106" s="170">
        <v>55</v>
      </c>
      <c r="F106" s="188"/>
      <c r="G106" s="182">
        <v>13</v>
      </c>
      <c r="H106" s="182">
        <v>14</v>
      </c>
      <c r="I106" s="182">
        <v>13</v>
      </c>
      <c r="J106" s="182">
        <v>5</v>
      </c>
      <c r="K106" s="180">
        <v>10</v>
      </c>
      <c r="L106" s="170">
        <v>2</v>
      </c>
      <c r="M106" s="188"/>
      <c r="N106" s="190"/>
      <c r="O106" s="190"/>
      <c r="P106" s="190"/>
      <c r="Q106" s="180">
        <v>2</v>
      </c>
      <c r="R106" s="173" t="s">
        <v>263</v>
      </c>
      <c r="S106" s="174"/>
      <c r="T106" s="192"/>
      <c r="U106" s="170">
        <v>117</v>
      </c>
      <c r="V106" s="179">
        <v>55</v>
      </c>
      <c r="W106" s="182">
        <v>7</v>
      </c>
      <c r="X106" s="182">
        <v>12</v>
      </c>
      <c r="Y106" s="182">
        <v>43</v>
      </c>
      <c r="Z106" s="182">
        <v>432</v>
      </c>
      <c r="AA106" s="165">
        <v>14529</v>
      </c>
      <c r="AB106" s="182">
        <v>874</v>
      </c>
      <c r="AC106" s="182">
        <v>259</v>
      </c>
      <c r="AD106" s="182">
        <v>49</v>
      </c>
      <c r="AE106" s="182">
        <v>125</v>
      </c>
      <c r="AF106" s="182">
        <v>270</v>
      </c>
      <c r="AG106" s="185">
        <v>1590203</v>
      </c>
    </row>
    <row r="107" spans="1:33" x14ac:dyDescent="0.15">
      <c r="A107" s="155" t="s">
        <v>247</v>
      </c>
      <c r="B107" s="167">
        <v>2007</v>
      </c>
      <c r="C107" s="194">
        <v>1406</v>
      </c>
      <c r="D107" s="180">
        <v>7</v>
      </c>
      <c r="E107" s="170">
        <v>183</v>
      </c>
      <c r="F107" s="181"/>
      <c r="G107" s="182">
        <v>40</v>
      </c>
      <c r="H107" s="182">
        <v>51</v>
      </c>
      <c r="I107" s="182">
        <v>39</v>
      </c>
      <c r="J107" s="182">
        <v>19</v>
      </c>
      <c r="K107" s="180">
        <v>34</v>
      </c>
      <c r="L107" s="170">
        <v>3</v>
      </c>
      <c r="M107" s="181"/>
      <c r="N107" s="182">
        <v>1</v>
      </c>
      <c r="O107" s="183"/>
      <c r="P107" s="182">
        <v>1</v>
      </c>
      <c r="Q107" s="180">
        <v>1</v>
      </c>
      <c r="R107" s="173" t="s">
        <v>247</v>
      </c>
      <c r="S107" s="174"/>
      <c r="T107" s="184"/>
      <c r="U107" s="170">
        <v>408</v>
      </c>
      <c r="V107" s="179">
        <v>111</v>
      </c>
      <c r="W107" s="182">
        <v>91</v>
      </c>
      <c r="X107" s="182">
        <v>39</v>
      </c>
      <c r="Y107" s="182">
        <v>167</v>
      </c>
      <c r="Z107" s="165">
        <v>1888</v>
      </c>
      <c r="AA107" s="165">
        <v>32032</v>
      </c>
      <c r="AB107" s="165">
        <v>8304</v>
      </c>
      <c r="AC107" s="182">
        <v>569</v>
      </c>
      <c r="AD107" s="182">
        <v>72</v>
      </c>
      <c r="AE107" s="182">
        <v>481</v>
      </c>
      <c r="AF107" s="165">
        <v>1503</v>
      </c>
      <c r="AG107" s="185">
        <v>3456434</v>
      </c>
    </row>
    <row r="108" spans="1:33" x14ac:dyDescent="0.15">
      <c r="A108" s="155" t="s">
        <v>248</v>
      </c>
      <c r="B108" s="167">
        <v>1507</v>
      </c>
      <c r="C108" s="179">
        <v>827</v>
      </c>
      <c r="D108" s="180">
        <v>58</v>
      </c>
      <c r="E108" s="170">
        <v>148</v>
      </c>
      <c r="F108" s="179">
        <v>1</v>
      </c>
      <c r="G108" s="182">
        <v>42</v>
      </c>
      <c r="H108" s="182">
        <v>33</v>
      </c>
      <c r="I108" s="182">
        <v>38</v>
      </c>
      <c r="J108" s="182">
        <v>8</v>
      </c>
      <c r="K108" s="180">
        <v>26</v>
      </c>
      <c r="L108" s="170">
        <v>1</v>
      </c>
      <c r="M108" s="181"/>
      <c r="N108" s="183"/>
      <c r="O108" s="183"/>
      <c r="P108" s="183"/>
      <c r="Q108" s="180">
        <v>1</v>
      </c>
      <c r="R108" s="173" t="s">
        <v>248</v>
      </c>
      <c r="S108" s="174"/>
      <c r="T108" s="184"/>
      <c r="U108" s="170">
        <v>473</v>
      </c>
      <c r="V108" s="179">
        <v>263</v>
      </c>
      <c r="W108" s="182">
        <v>44</v>
      </c>
      <c r="X108" s="182">
        <v>16</v>
      </c>
      <c r="Y108" s="182">
        <v>150</v>
      </c>
      <c r="Z108" s="165">
        <v>1100</v>
      </c>
      <c r="AA108" s="165">
        <v>28965</v>
      </c>
      <c r="AB108" s="165">
        <v>2538</v>
      </c>
      <c r="AC108" s="182">
        <v>667</v>
      </c>
      <c r="AD108" s="182">
        <v>53</v>
      </c>
      <c r="AE108" s="182">
        <v>224</v>
      </c>
      <c r="AF108" s="182">
        <v>694</v>
      </c>
      <c r="AG108" s="185">
        <v>2511689</v>
      </c>
    </row>
    <row r="109" spans="1:33" x14ac:dyDescent="0.2">
      <c r="A109" s="155" t="s">
        <v>252</v>
      </c>
      <c r="B109" s="170">
        <v>385</v>
      </c>
      <c r="C109" s="179">
        <v>190</v>
      </c>
      <c r="D109" s="180">
        <v>7</v>
      </c>
      <c r="E109" s="170">
        <v>39</v>
      </c>
      <c r="F109" s="188"/>
      <c r="G109" s="182">
        <v>8</v>
      </c>
      <c r="H109" s="182">
        <v>17</v>
      </c>
      <c r="I109" s="182">
        <v>4</v>
      </c>
      <c r="J109" s="182">
        <v>5</v>
      </c>
      <c r="K109" s="180">
        <v>5</v>
      </c>
      <c r="L109" s="189"/>
      <c r="M109" s="188"/>
      <c r="N109" s="190"/>
      <c r="O109" s="190"/>
      <c r="P109" s="190"/>
      <c r="Q109" s="191"/>
      <c r="R109" s="173" t="s">
        <v>252</v>
      </c>
      <c r="S109" s="174"/>
      <c r="T109" s="192"/>
      <c r="U109" s="170">
        <v>149</v>
      </c>
      <c r="V109" s="179">
        <v>96</v>
      </c>
      <c r="W109" s="182">
        <v>14</v>
      </c>
      <c r="X109" s="182">
        <v>4</v>
      </c>
      <c r="Y109" s="182">
        <v>35</v>
      </c>
      <c r="Z109" s="182">
        <v>279</v>
      </c>
      <c r="AA109" s="165">
        <v>13079</v>
      </c>
      <c r="AB109" s="182">
        <v>875</v>
      </c>
      <c r="AC109" s="165">
        <v>1266</v>
      </c>
      <c r="AD109" s="182">
        <v>12</v>
      </c>
      <c r="AE109" s="182">
        <v>66</v>
      </c>
      <c r="AF109" s="182">
        <v>183</v>
      </c>
      <c r="AG109" s="185">
        <v>1637926</v>
      </c>
    </row>
    <row r="110" spans="1:33" x14ac:dyDescent="0.15">
      <c r="A110" s="155" t="s">
        <v>443</v>
      </c>
      <c r="B110" s="170">
        <v>346</v>
      </c>
      <c r="C110" s="179">
        <v>176</v>
      </c>
      <c r="D110" s="180">
        <v>12</v>
      </c>
      <c r="E110" s="170">
        <v>21</v>
      </c>
      <c r="F110" s="181"/>
      <c r="G110" s="182">
        <v>6</v>
      </c>
      <c r="H110" s="182">
        <v>6</v>
      </c>
      <c r="I110" s="182">
        <v>2</v>
      </c>
      <c r="J110" s="182">
        <v>2</v>
      </c>
      <c r="K110" s="180">
        <v>5</v>
      </c>
      <c r="L110" s="170">
        <v>2</v>
      </c>
      <c r="M110" s="181"/>
      <c r="N110" s="183"/>
      <c r="O110" s="183"/>
      <c r="P110" s="182">
        <v>1</v>
      </c>
      <c r="Q110" s="180">
        <v>1</v>
      </c>
      <c r="R110" s="173" t="s">
        <v>443</v>
      </c>
      <c r="S110" s="174"/>
      <c r="T110" s="184"/>
      <c r="U110" s="170">
        <v>135</v>
      </c>
      <c r="V110" s="179">
        <v>93</v>
      </c>
      <c r="W110" s="182">
        <v>9</v>
      </c>
      <c r="X110" s="182">
        <v>6</v>
      </c>
      <c r="Y110" s="182">
        <v>27</v>
      </c>
      <c r="Z110" s="182">
        <v>245</v>
      </c>
      <c r="AA110" s="165">
        <v>10359</v>
      </c>
      <c r="AB110" s="182">
        <v>706</v>
      </c>
      <c r="AC110" s="165">
        <v>1355</v>
      </c>
      <c r="AD110" s="182">
        <v>12</v>
      </c>
      <c r="AE110" s="182">
        <v>32</v>
      </c>
      <c r="AF110" s="182">
        <v>148</v>
      </c>
      <c r="AG110" s="185">
        <v>650549</v>
      </c>
    </row>
    <row r="111" spans="1:33" x14ac:dyDescent="0.15">
      <c r="A111" s="155" t="s">
        <v>328</v>
      </c>
      <c r="B111" s="170">
        <v>219</v>
      </c>
      <c r="C111" s="179">
        <v>115</v>
      </c>
      <c r="D111" s="180">
        <v>6</v>
      </c>
      <c r="E111" s="170">
        <v>19</v>
      </c>
      <c r="F111" s="181"/>
      <c r="G111" s="182">
        <v>2</v>
      </c>
      <c r="H111" s="182">
        <v>12</v>
      </c>
      <c r="I111" s="182">
        <v>3</v>
      </c>
      <c r="J111" s="183"/>
      <c r="K111" s="180">
        <v>2</v>
      </c>
      <c r="L111" s="170">
        <v>2</v>
      </c>
      <c r="M111" s="181"/>
      <c r="N111" s="182">
        <v>1</v>
      </c>
      <c r="O111" s="182">
        <v>1</v>
      </c>
      <c r="P111" s="183"/>
      <c r="Q111" s="187"/>
      <c r="R111" s="173" t="s">
        <v>328</v>
      </c>
      <c r="S111" s="174"/>
      <c r="T111" s="184"/>
      <c r="U111" s="170">
        <v>77</v>
      </c>
      <c r="V111" s="179">
        <v>64</v>
      </c>
      <c r="W111" s="182">
        <v>2</v>
      </c>
      <c r="X111" s="183"/>
      <c r="Y111" s="182">
        <v>11</v>
      </c>
      <c r="Z111" s="182">
        <v>174</v>
      </c>
      <c r="AA111" s="165">
        <v>11799</v>
      </c>
      <c r="AB111" s="165">
        <v>1147</v>
      </c>
      <c r="AC111" s="182">
        <v>41</v>
      </c>
      <c r="AD111" s="182">
        <v>8</v>
      </c>
      <c r="AE111" s="182">
        <v>27</v>
      </c>
      <c r="AF111" s="182">
        <v>76</v>
      </c>
      <c r="AG111" s="185">
        <v>691975</v>
      </c>
    </row>
    <row r="112" spans="1:33" x14ac:dyDescent="0.2">
      <c r="A112" s="155" t="s">
        <v>444</v>
      </c>
      <c r="B112" s="170">
        <v>267</v>
      </c>
      <c r="C112" s="179">
        <v>124</v>
      </c>
      <c r="D112" s="180">
        <v>34</v>
      </c>
      <c r="E112" s="170">
        <v>13</v>
      </c>
      <c r="F112" s="188"/>
      <c r="G112" s="182">
        <v>3</v>
      </c>
      <c r="H112" s="182">
        <v>5</v>
      </c>
      <c r="I112" s="182">
        <v>1</v>
      </c>
      <c r="J112" s="190"/>
      <c r="K112" s="180">
        <v>4</v>
      </c>
      <c r="L112" s="189"/>
      <c r="M112" s="188"/>
      <c r="N112" s="190"/>
      <c r="O112" s="190"/>
      <c r="P112" s="190"/>
      <c r="Q112" s="191"/>
      <c r="R112" s="173" t="s">
        <v>444</v>
      </c>
      <c r="S112" s="174"/>
      <c r="T112" s="192"/>
      <c r="U112" s="170">
        <v>96</v>
      </c>
      <c r="V112" s="179">
        <v>60</v>
      </c>
      <c r="W112" s="182">
        <v>7</v>
      </c>
      <c r="X112" s="182">
        <v>1</v>
      </c>
      <c r="Y112" s="182">
        <v>28</v>
      </c>
      <c r="Z112" s="182">
        <v>214</v>
      </c>
      <c r="AA112" s="165">
        <v>11019</v>
      </c>
      <c r="AB112" s="182">
        <v>864</v>
      </c>
      <c r="AC112" s="182">
        <v>386</v>
      </c>
      <c r="AD112" s="182">
        <v>10</v>
      </c>
      <c r="AE112" s="182">
        <v>28</v>
      </c>
      <c r="AF112" s="182">
        <v>105</v>
      </c>
      <c r="AG112" s="185">
        <v>557773</v>
      </c>
    </row>
    <row r="113" spans="1:33" x14ac:dyDescent="0.15">
      <c r="A113" s="155" t="s">
        <v>445</v>
      </c>
      <c r="B113" s="170">
        <v>662</v>
      </c>
      <c r="C113" s="179">
        <v>343</v>
      </c>
      <c r="D113" s="180">
        <v>61</v>
      </c>
      <c r="E113" s="170">
        <v>56</v>
      </c>
      <c r="F113" s="181"/>
      <c r="G113" s="182">
        <v>9</v>
      </c>
      <c r="H113" s="182">
        <v>22</v>
      </c>
      <c r="I113" s="182">
        <v>2</v>
      </c>
      <c r="J113" s="182">
        <v>3</v>
      </c>
      <c r="K113" s="180">
        <v>20</v>
      </c>
      <c r="L113" s="186"/>
      <c r="M113" s="181"/>
      <c r="N113" s="183"/>
      <c r="O113" s="183"/>
      <c r="P113" s="183"/>
      <c r="Q113" s="187"/>
      <c r="R113" s="173" t="s">
        <v>445</v>
      </c>
      <c r="S113" s="174"/>
      <c r="T113" s="184"/>
      <c r="U113" s="170">
        <v>202</v>
      </c>
      <c r="V113" s="179">
        <v>120</v>
      </c>
      <c r="W113" s="182">
        <v>14</v>
      </c>
      <c r="X113" s="182">
        <v>14</v>
      </c>
      <c r="Y113" s="182">
        <v>54</v>
      </c>
      <c r="Z113" s="182">
        <v>550</v>
      </c>
      <c r="AA113" s="165">
        <v>19324</v>
      </c>
      <c r="AB113" s="165">
        <v>1515</v>
      </c>
      <c r="AC113" s="182">
        <v>925</v>
      </c>
      <c r="AD113" s="182">
        <v>21</v>
      </c>
      <c r="AE113" s="182">
        <v>108</v>
      </c>
      <c r="AF113" s="182">
        <v>284</v>
      </c>
      <c r="AG113" s="185">
        <v>1122670</v>
      </c>
    </row>
    <row r="114" spans="1:33" x14ac:dyDescent="0.15">
      <c r="A114" s="155" t="s">
        <v>446</v>
      </c>
      <c r="B114" s="170">
        <v>841</v>
      </c>
      <c r="C114" s="179">
        <v>432</v>
      </c>
      <c r="D114" s="180">
        <v>63</v>
      </c>
      <c r="E114" s="170">
        <v>77</v>
      </c>
      <c r="F114" s="181"/>
      <c r="G114" s="182">
        <v>19</v>
      </c>
      <c r="H114" s="182">
        <v>31</v>
      </c>
      <c r="I114" s="182">
        <v>8</v>
      </c>
      <c r="J114" s="182">
        <v>4</v>
      </c>
      <c r="K114" s="180">
        <v>15</v>
      </c>
      <c r="L114" s="170">
        <v>5</v>
      </c>
      <c r="M114" s="179">
        <v>1</v>
      </c>
      <c r="N114" s="183"/>
      <c r="O114" s="182">
        <v>1</v>
      </c>
      <c r="P114" s="182">
        <v>2</v>
      </c>
      <c r="Q114" s="180">
        <v>1</v>
      </c>
      <c r="R114" s="173" t="s">
        <v>446</v>
      </c>
      <c r="S114" s="174"/>
      <c r="T114" s="184"/>
      <c r="U114" s="170">
        <v>264</v>
      </c>
      <c r="V114" s="179">
        <v>158</v>
      </c>
      <c r="W114" s="182">
        <v>16</v>
      </c>
      <c r="X114" s="182">
        <v>15</v>
      </c>
      <c r="Y114" s="182">
        <v>75</v>
      </c>
      <c r="Z114" s="182">
        <v>661</v>
      </c>
      <c r="AA114" s="165">
        <v>22946</v>
      </c>
      <c r="AB114" s="165">
        <v>2333</v>
      </c>
      <c r="AC114" s="165">
        <v>4035</v>
      </c>
      <c r="AD114" s="182">
        <v>32</v>
      </c>
      <c r="AE114" s="182">
        <v>136</v>
      </c>
      <c r="AF114" s="182">
        <v>413</v>
      </c>
      <c r="AG114" s="185">
        <v>1747284</v>
      </c>
    </row>
    <row r="115" spans="1:33" x14ac:dyDescent="0.2">
      <c r="A115" s="155" t="s">
        <v>330</v>
      </c>
      <c r="B115" s="170">
        <v>513</v>
      </c>
      <c r="C115" s="179">
        <v>231</v>
      </c>
      <c r="D115" s="180">
        <v>32</v>
      </c>
      <c r="E115" s="170">
        <v>35</v>
      </c>
      <c r="F115" s="188"/>
      <c r="G115" s="182">
        <v>12</v>
      </c>
      <c r="H115" s="182">
        <v>10</v>
      </c>
      <c r="I115" s="182">
        <v>1</v>
      </c>
      <c r="J115" s="190"/>
      <c r="K115" s="180">
        <v>12</v>
      </c>
      <c r="L115" s="170">
        <v>2</v>
      </c>
      <c r="M115" s="188"/>
      <c r="N115" s="190"/>
      <c r="O115" s="182">
        <v>1</v>
      </c>
      <c r="P115" s="190"/>
      <c r="Q115" s="180">
        <v>1</v>
      </c>
      <c r="R115" s="173" t="s">
        <v>330</v>
      </c>
      <c r="S115" s="174"/>
      <c r="T115" s="192"/>
      <c r="U115" s="170">
        <v>213</v>
      </c>
      <c r="V115" s="179">
        <v>140</v>
      </c>
      <c r="W115" s="182">
        <v>17</v>
      </c>
      <c r="X115" s="182">
        <v>10</v>
      </c>
      <c r="Y115" s="182">
        <v>46</v>
      </c>
      <c r="Z115" s="182">
        <v>400</v>
      </c>
      <c r="AA115" s="165">
        <v>14627</v>
      </c>
      <c r="AB115" s="182">
        <v>749</v>
      </c>
      <c r="AC115" s="182">
        <v>490</v>
      </c>
      <c r="AD115" s="182">
        <v>27</v>
      </c>
      <c r="AE115" s="182">
        <v>66</v>
      </c>
      <c r="AF115" s="182">
        <v>231</v>
      </c>
      <c r="AG115" s="185">
        <v>714421</v>
      </c>
    </row>
    <row r="116" spans="1:33" x14ac:dyDescent="0.15">
      <c r="A116" s="155" t="s">
        <v>447</v>
      </c>
      <c r="B116" s="170">
        <v>277</v>
      </c>
      <c r="C116" s="179">
        <v>126</v>
      </c>
      <c r="D116" s="180">
        <v>11</v>
      </c>
      <c r="E116" s="170">
        <v>31</v>
      </c>
      <c r="F116" s="181"/>
      <c r="G116" s="182">
        <v>3</v>
      </c>
      <c r="H116" s="182">
        <v>10</v>
      </c>
      <c r="I116" s="182">
        <v>9</v>
      </c>
      <c r="J116" s="182">
        <v>1</v>
      </c>
      <c r="K116" s="180">
        <v>8</v>
      </c>
      <c r="L116" s="186"/>
      <c r="M116" s="181"/>
      <c r="N116" s="183"/>
      <c r="O116" s="183"/>
      <c r="P116" s="183"/>
      <c r="Q116" s="187"/>
      <c r="R116" s="173" t="s">
        <v>447</v>
      </c>
      <c r="S116" s="174"/>
      <c r="T116" s="184"/>
      <c r="U116" s="170">
        <v>109</v>
      </c>
      <c r="V116" s="179">
        <v>51</v>
      </c>
      <c r="W116" s="182">
        <v>8</v>
      </c>
      <c r="X116" s="182">
        <v>5</v>
      </c>
      <c r="Y116" s="182">
        <v>45</v>
      </c>
      <c r="Z116" s="182">
        <v>192</v>
      </c>
      <c r="AA116" s="165">
        <v>8617</v>
      </c>
      <c r="AB116" s="182">
        <v>748</v>
      </c>
      <c r="AC116" s="182">
        <v>262</v>
      </c>
      <c r="AD116" s="182">
        <v>8</v>
      </c>
      <c r="AE116" s="182">
        <v>25</v>
      </c>
      <c r="AF116" s="182">
        <v>103</v>
      </c>
      <c r="AG116" s="185">
        <v>509151</v>
      </c>
    </row>
    <row r="117" spans="1:33" x14ac:dyDescent="0.15">
      <c r="A117" s="155" t="s">
        <v>448</v>
      </c>
      <c r="B117" s="170">
        <v>331</v>
      </c>
      <c r="C117" s="179">
        <v>155</v>
      </c>
      <c r="D117" s="180">
        <v>13</v>
      </c>
      <c r="E117" s="170">
        <v>32</v>
      </c>
      <c r="F117" s="181"/>
      <c r="G117" s="182">
        <v>1</v>
      </c>
      <c r="H117" s="182">
        <v>8</v>
      </c>
      <c r="I117" s="182">
        <v>11</v>
      </c>
      <c r="J117" s="182">
        <v>1</v>
      </c>
      <c r="K117" s="180">
        <v>11</v>
      </c>
      <c r="L117" s="170">
        <v>2</v>
      </c>
      <c r="M117" s="181"/>
      <c r="N117" s="182">
        <v>1</v>
      </c>
      <c r="O117" s="182">
        <v>1</v>
      </c>
      <c r="P117" s="183"/>
      <c r="Q117" s="187"/>
      <c r="R117" s="173" t="s">
        <v>448</v>
      </c>
      <c r="S117" s="174"/>
      <c r="T117" s="184"/>
      <c r="U117" s="170">
        <v>129</v>
      </c>
      <c r="V117" s="179">
        <v>98</v>
      </c>
      <c r="W117" s="182">
        <v>10</v>
      </c>
      <c r="X117" s="182">
        <v>5</v>
      </c>
      <c r="Y117" s="182">
        <v>16</v>
      </c>
      <c r="Z117" s="182">
        <v>267</v>
      </c>
      <c r="AA117" s="165">
        <v>12855</v>
      </c>
      <c r="AB117" s="182">
        <v>614</v>
      </c>
      <c r="AC117" s="182">
        <v>153</v>
      </c>
      <c r="AD117" s="182">
        <v>20</v>
      </c>
      <c r="AE117" s="182">
        <v>51</v>
      </c>
      <c r="AF117" s="182">
        <v>151</v>
      </c>
      <c r="AG117" s="185">
        <v>679998</v>
      </c>
    </row>
    <row r="118" spans="1:33" x14ac:dyDescent="0.2">
      <c r="A118" s="155" t="s">
        <v>449</v>
      </c>
      <c r="B118" s="170">
        <v>395</v>
      </c>
      <c r="C118" s="179">
        <v>233</v>
      </c>
      <c r="D118" s="180">
        <v>14</v>
      </c>
      <c r="E118" s="170">
        <v>29</v>
      </c>
      <c r="F118" s="188"/>
      <c r="G118" s="182">
        <v>6</v>
      </c>
      <c r="H118" s="182">
        <v>8</v>
      </c>
      <c r="I118" s="190"/>
      <c r="J118" s="182">
        <v>3</v>
      </c>
      <c r="K118" s="180">
        <v>12</v>
      </c>
      <c r="L118" s="170">
        <v>1</v>
      </c>
      <c r="M118" s="188"/>
      <c r="N118" s="190"/>
      <c r="O118" s="182">
        <v>1</v>
      </c>
      <c r="P118" s="190"/>
      <c r="Q118" s="191"/>
      <c r="R118" s="173" t="s">
        <v>449</v>
      </c>
      <c r="S118" s="174"/>
      <c r="T118" s="192"/>
      <c r="U118" s="170">
        <v>118</v>
      </c>
      <c r="V118" s="179">
        <v>58</v>
      </c>
      <c r="W118" s="182">
        <v>11</v>
      </c>
      <c r="X118" s="182">
        <v>13</v>
      </c>
      <c r="Y118" s="182">
        <v>36</v>
      </c>
      <c r="Z118" s="182">
        <v>386</v>
      </c>
      <c r="AA118" s="165">
        <v>14889</v>
      </c>
      <c r="AB118" s="165">
        <v>1442</v>
      </c>
      <c r="AC118" s="165">
        <v>3143</v>
      </c>
      <c r="AD118" s="182">
        <v>23</v>
      </c>
      <c r="AE118" s="182">
        <v>48</v>
      </c>
      <c r="AF118" s="182">
        <v>222</v>
      </c>
      <c r="AG118" s="185">
        <v>670910</v>
      </c>
    </row>
    <row r="119" spans="1:33" x14ac:dyDescent="0.15">
      <c r="A119" s="155" t="s">
        <v>450</v>
      </c>
      <c r="B119" s="170">
        <v>256</v>
      </c>
      <c r="C119" s="179">
        <v>156</v>
      </c>
      <c r="D119" s="180">
        <v>8</v>
      </c>
      <c r="E119" s="170">
        <v>24</v>
      </c>
      <c r="F119" s="181"/>
      <c r="G119" s="182">
        <v>6</v>
      </c>
      <c r="H119" s="182">
        <v>8</v>
      </c>
      <c r="I119" s="183"/>
      <c r="J119" s="182">
        <v>3</v>
      </c>
      <c r="K119" s="180">
        <v>7</v>
      </c>
      <c r="L119" s="170">
        <v>1</v>
      </c>
      <c r="M119" s="181"/>
      <c r="N119" s="183"/>
      <c r="O119" s="182">
        <v>1</v>
      </c>
      <c r="P119" s="183"/>
      <c r="Q119" s="187"/>
      <c r="R119" s="173" t="s">
        <v>450</v>
      </c>
      <c r="S119" s="174"/>
      <c r="T119" s="184"/>
      <c r="U119" s="170">
        <v>67</v>
      </c>
      <c r="V119" s="179">
        <v>37</v>
      </c>
      <c r="W119" s="182">
        <v>4</v>
      </c>
      <c r="X119" s="182">
        <v>2</v>
      </c>
      <c r="Y119" s="182">
        <v>24</v>
      </c>
      <c r="Z119" s="182">
        <v>294</v>
      </c>
      <c r="AA119" s="165">
        <v>12716</v>
      </c>
      <c r="AB119" s="165">
        <v>1810</v>
      </c>
      <c r="AC119" s="165">
        <v>1795</v>
      </c>
      <c r="AD119" s="182">
        <v>11</v>
      </c>
      <c r="AE119" s="182">
        <v>44</v>
      </c>
      <c r="AF119" s="182">
        <v>159</v>
      </c>
      <c r="AG119" s="185">
        <v>599519</v>
      </c>
    </row>
    <row r="120" spans="1:33" x14ac:dyDescent="0.15">
      <c r="A120" s="155" t="s">
        <v>253</v>
      </c>
      <c r="B120" s="167">
        <v>1348</v>
      </c>
      <c r="C120" s="179">
        <v>741</v>
      </c>
      <c r="D120" s="180">
        <v>47</v>
      </c>
      <c r="E120" s="170">
        <v>120</v>
      </c>
      <c r="F120" s="179">
        <v>1</v>
      </c>
      <c r="G120" s="182">
        <v>29</v>
      </c>
      <c r="H120" s="182">
        <v>35</v>
      </c>
      <c r="I120" s="182">
        <v>12</v>
      </c>
      <c r="J120" s="182">
        <v>11</v>
      </c>
      <c r="K120" s="180">
        <v>32</v>
      </c>
      <c r="L120" s="170">
        <v>4</v>
      </c>
      <c r="M120" s="181"/>
      <c r="N120" s="183"/>
      <c r="O120" s="182">
        <v>2</v>
      </c>
      <c r="P120" s="183"/>
      <c r="Q120" s="180">
        <v>2</v>
      </c>
      <c r="R120" s="173" t="s">
        <v>253</v>
      </c>
      <c r="S120" s="174"/>
      <c r="T120" s="184"/>
      <c r="U120" s="170">
        <v>436</v>
      </c>
      <c r="V120" s="179">
        <v>218</v>
      </c>
      <c r="W120" s="182">
        <v>49</v>
      </c>
      <c r="X120" s="182">
        <v>23</v>
      </c>
      <c r="Y120" s="182">
        <v>146</v>
      </c>
      <c r="Z120" s="182">
        <v>988</v>
      </c>
      <c r="AA120" s="165">
        <v>37163</v>
      </c>
      <c r="AB120" s="165">
        <v>3011</v>
      </c>
      <c r="AC120" s="165">
        <v>1291</v>
      </c>
      <c r="AD120" s="182">
        <v>40</v>
      </c>
      <c r="AE120" s="182">
        <v>165</v>
      </c>
      <c r="AF120" s="182">
        <v>581</v>
      </c>
      <c r="AG120" s="185">
        <v>1948745</v>
      </c>
    </row>
    <row r="121" spans="1:33" x14ac:dyDescent="0.2">
      <c r="A121" s="155" t="s">
        <v>451</v>
      </c>
      <c r="B121" s="170">
        <v>305</v>
      </c>
      <c r="C121" s="179">
        <v>135</v>
      </c>
      <c r="D121" s="180">
        <v>23</v>
      </c>
      <c r="E121" s="170">
        <v>27</v>
      </c>
      <c r="F121" s="188"/>
      <c r="G121" s="182">
        <v>9</v>
      </c>
      <c r="H121" s="182">
        <v>7</v>
      </c>
      <c r="I121" s="190"/>
      <c r="J121" s="182">
        <v>1</v>
      </c>
      <c r="K121" s="180">
        <v>10</v>
      </c>
      <c r="L121" s="189"/>
      <c r="M121" s="188"/>
      <c r="N121" s="190"/>
      <c r="O121" s="190"/>
      <c r="P121" s="190"/>
      <c r="Q121" s="191"/>
      <c r="R121" s="173" t="s">
        <v>451</v>
      </c>
      <c r="S121" s="174"/>
      <c r="T121" s="192"/>
      <c r="U121" s="170">
        <v>120</v>
      </c>
      <c r="V121" s="179">
        <v>78</v>
      </c>
      <c r="W121" s="182">
        <v>10</v>
      </c>
      <c r="X121" s="182">
        <v>2</v>
      </c>
      <c r="Y121" s="182">
        <v>30</v>
      </c>
      <c r="Z121" s="182">
        <v>220</v>
      </c>
      <c r="AA121" s="165">
        <v>11616</v>
      </c>
      <c r="AB121" s="182">
        <v>737</v>
      </c>
      <c r="AC121" s="182">
        <v>71</v>
      </c>
      <c r="AD121" s="182">
        <v>11</v>
      </c>
      <c r="AE121" s="182">
        <v>41</v>
      </c>
      <c r="AF121" s="182">
        <v>104</v>
      </c>
      <c r="AG121" s="185">
        <v>690800</v>
      </c>
    </row>
    <row r="122" spans="1:33" x14ac:dyDescent="0.15">
      <c r="A122" s="155" t="s">
        <v>452</v>
      </c>
      <c r="B122" s="170">
        <v>425</v>
      </c>
      <c r="C122" s="179">
        <v>206</v>
      </c>
      <c r="D122" s="180">
        <v>29</v>
      </c>
      <c r="E122" s="170">
        <v>36</v>
      </c>
      <c r="F122" s="181"/>
      <c r="G122" s="182">
        <v>7</v>
      </c>
      <c r="H122" s="182">
        <v>11</v>
      </c>
      <c r="I122" s="182">
        <v>7</v>
      </c>
      <c r="J122" s="182">
        <v>3</v>
      </c>
      <c r="K122" s="180">
        <v>8</v>
      </c>
      <c r="L122" s="170">
        <v>3</v>
      </c>
      <c r="M122" s="181"/>
      <c r="N122" s="183"/>
      <c r="O122" s="182">
        <v>2</v>
      </c>
      <c r="P122" s="183"/>
      <c r="Q122" s="180">
        <v>1</v>
      </c>
      <c r="R122" s="173" t="s">
        <v>452</v>
      </c>
      <c r="S122" s="174"/>
      <c r="T122" s="184"/>
      <c r="U122" s="170">
        <v>151</v>
      </c>
      <c r="V122" s="179">
        <v>89</v>
      </c>
      <c r="W122" s="182">
        <v>7</v>
      </c>
      <c r="X122" s="182">
        <v>12</v>
      </c>
      <c r="Y122" s="182">
        <v>43</v>
      </c>
      <c r="Z122" s="182">
        <v>360</v>
      </c>
      <c r="AA122" s="165">
        <v>15725</v>
      </c>
      <c r="AB122" s="165">
        <v>1085</v>
      </c>
      <c r="AC122" s="182">
        <v>122</v>
      </c>
      <c r="AD122" s="182">
        <v>24</v>
      </c>
      <c r="AE122" s="182">
        <v>40</v>
      </c>
      <c r="AF122" s="182">
        <v>231</v>
      </c>
      <c r="AG122" s="185">
        <v>735306</v>
      </c>
    </row>
    <row r="123" spans="1:33" x14ac:dyDescent="0.15">
      <c r="A123" s="155" t="s">
        <v>453</v>
      </c>
      <c r="B123" s="170">
        <v>631</v>
      </c>
      <c r="C123" s="179">
        <v>300</v>
      </c>
      <c r="D123" s="180">
        <v>43</v>
      </c>
      <c r="E123" s="170">
        <v>62</v>
      </c>
      <c r="F123" s="181"/>
      <c r="G123" s="182">
        <v>18</v>
      </c>
      <c r="H123" s="182">
        <v>18</v>
      </c>
      <c r="I123" s="182">
        <v>4</v>
      </c>
      <c r="J123" s="182">
        <v>2</v>
      </c>
      <c r="K123" s="180">
        <v>20</v>
      </c>
      <c r="L123" s="170">
        <v>4</v>
      </c>
      <c r="M123" s="181"/>
      <c r="N123" s="183"/>
      <c r="O123" s="182">
        <v>3</v>
      </c>
      <c r="P123" s="183"/>
      <c r="Q123" s="180">
        <v>1</v>
      </c>
      <c r="R123" s="173" t="s">
        <v>453</v>
      </c>
      <c r="S123" s="174"/>
      <c r="T123" s="184"/>
      <c r="U123" s="170">
        <v>222</v>
      </c>
      <c r="V123" s="179">
        <v>152</v>
      </c>
      <c r="W123" s="182">
        <v>10</v>
      </c>
      <c r="X123" s="182">
        <v>7</v>
      </c>
      <c r="Y123" s="182">
        <v>53</v>
      </c>
      <c r="Z123" s="182">
        <v>469</v>
      </c>
      <c r="AA123" s="165">
        <v>17455</v>
      </c>
      <c r="AB123" s="182">
        <v>789</v>
      </c>
      <c r="AC123" s="165">
        <v>6734</v>
      </c>
      <c r="AD123" s="182">
        <v>13</v>
      </c>
      <c r="AE123" s="182">
        <v>109</v>
      </c>
      <c r="AF123" s="182">
        <v>229</v>
      </c>
      <c r="AG123" s="185">
        <v>1054403</v>
      </c>
    </row>
    <row r="124" spans="1:33" x14ac:dyDescent="0.2">
      <c r="A124" s="155" t="s">
        <v>333</v>
      </c>
      <c r="B124" s="170">
        <v>427</v>
      </c>
      <c r="C124" s="179">
        <v>207</v>
      </c>
      <c r="D124" s="180">
        <v>45</v>
      </c>
      <c r="E124" s="170">
        <v>48</v>
      </c>
      <c r="F124" s="188"/>
      <c r="G124" s="182">
        <v>6</v>
      </c>
      <c r="H124" s="182">
        <v>8</v>
      </c>
      <c r="I124" s="182">
        <v>8</v>
      </c>
      <c r="J124" s="190"/>
      <c r="K124" s="180">
        <v>26</v>
      </c>
      <c r="L124" s="170">
        <v>4</v>
      </c>
      <c r="M124" s="188"/>
      <c r="N124" s="190"/>
      <c r="O124" s="190"/>
      <c r="P124" s="190"/>
      <c r="Q124" s="180">
        <v>4</v>
      </c>
      <c r="R124" s="173" t="s">
        <v>333</v>
      </c>
      <c r="S124" s="174"/>
      <c r="T124" s="192"/>
      <c r="U124" s="170">
        <v>123</v>
      </c>
      <c r="V124" s="179">
        <v>57</v>
      </c>
      <c r="W124" s="182">
        <v>12</v>
      </c>
      <c r="X124" s="182">
        <v>3</v>
      </c>
      <c r="Y124" s="182">
        <v>51</v>
      </c>
      <c r="Z124" s="182">
        <v>300</v>
      </c>
      <c r="AA124" s="165">
        <v>13181</v>
      </c>
      <c r="AB124" s="165">
        <v>1639</v>
      </c>
      <c r="AC124" s="182">
        <v>463</v>
      </c>
      <c r="AD124" s="182">
        <v>15</v>
      </c>
      <c r="AE124" s="182">
        <v>52</v>
      </c>
      <c r="AF124" s="182">
        <v>152</v>
      </c>
      <c r="AG124" s="185">
        <v>1139953</v>
      </c>
    </row>
    <row r="125" spans="1:33" x14ac:dyDescent="0.15">
      <c r="A125" s="155" t="s">
        <v>264</v>
      </c>
      <c r="B125" s="170">
        <v>384</v>
      </c>
      <c r="C125" s="179">
        <v>194</v>
      </c>
      <c r="D125" s="180">
        <v>22</v>
      </c>
      <c r="E125" s="170">
        <v>37</v>
      </c>
      <c r="F125" s="181"/>
      <c r="G125" s="182">
        <v>9</v>
      </c>
      <c r="H125" s="182">
        <v>12</v>
      </c>
      <c r="I125" s="182">
        <v>5</v>
      </c>
      <c r="J125" s="183"/>
      <c r="K125" s="180">
        <v>11</v>
      </c>
      <c r="L125" s="186"/>
      <c r="M125" s="181"/>
      <c r="N125" s="183"/>
      <c r="O125" s="183"/>
      <c r="P125" s="183"/>
      <c r="Q125" s="187"/>
      <c r="R125" s="173" t="s">
        <v>264</v>
      </c>
      <c r="S125" s="174"/>
      <c r="T125" s="184"/>
      <c r="U125" s="170">
        <v>131</v>
      </c>
      <c r="V125" s="179">
        <v>76</v>
      </c>
      <c r="W125" s="182">
        <v>12</v>
      </c>
      <c r="X125" s="182">
        <v>7</v>
      </c>
      <c r="Y125" s="182">
        <v>36</v>
      </c>
      <c r="Z125" s="182">
        <v>310</v>
      </c>
      <c r="AA125" s="165">
        <v>14506</v>
      </c>
      <c r="AB125" s="165">
        <v>1975</v>
      </c>
      <c r="AC125" s="182">
        <v>982</v>
      </c>
      <c r="AD125" s="182">
        <v>13</v>
      </c>
      <c r="AE125" s="182">
        <v>40</v>
      </c>
      <c r="AF125" s="182">
        <v>166</v>
      </c>
      <c r="AG125" s="185">
        <v>702675</v>
      </c>
    </row>
    <row r="126" spans="1:33" x14ac:dyDescent="0.15">
      <c r="A126" s="155" t="s">
        <v>454</v>
      </c>
      <c r="B126" s="170">
        <v>645</v>
      </c>
      <c r="C126" s="179">
        <v>309</v>
      </c>
      <c r="D126" s="180">
        <v>31</v>
      </c>
      <c r="E126" s="170">
        <v>78</v>
      </c>
      <c r="F126" s="181"/>
      <c r="G126" s="182">
        <v>20</v>
      </c>
      <c r="H126" s="182">
        <v>23</v>
      </c>
      <c r="I126" s="182">
        <v>7</v>
      </c>
      <c r="J126" s="182">
        <v>3</v>
      </c>
      <c r="K126" s="180">
        <v>25</v>
      </c>
      <c r="L126" s="170">
        <v>4</v>
      </c>
      <c r="M126" s="181"/>
      <c r="N126" s="182">
        <v>1</v>
      </c>
      <c r="O126" s="183"/>
      <c r="P126" s="182">
        <v>1</v>
      </c>
      <c r="Q126" s="180">
        <v>2</v>
      </c>
      <c r="R126" s="173" t="s">
        <v>454</v>
      </c>
      <c r="S126" s="174"/>
      <c r="T126" s="184"/>
      <c r="U126" s="170">
        <v>223</v>
      </c>
      <c r="V126" s="179">
        <v>171</v>
      </c>
      <c r="W126" s="182">
        <v>5</v>
      </c>
      <c r="X126" s="182">
        <v>7</v>
      </c>
      <c r="Y126" s="182">
        <v>40</v>
      </c>
      <c r="Z126" s="182">
        <v>465</v>
      </c>
      <c r="AA126" s="165">
        <v>25411</v>
      </c>
      <c r="AB126" s="165">
        <v>1984</v>
      </c>
      <c r="AC126" s="182">
        <v>145</v>
      </c>
      <c r="AD126" s="182">
        <v>14</v>
      </c>
      <c r="AE126" s="182">
        <v>94</v>
      </c>
      <c r="AF126" s="182">
        <v>249</v>
      </c>
      <c r="AG126" s="185">
        <v>1105432</v>
      </c>
    </row>
    <row r="127" spans="1:33" ht="14.25" thickBot="1" x14ac:dyDescent="0.2">
      <c r="A127" s="155" t="s">
        <v>336</v>
      </c>
      <c r="B127" s="170">
        <v>426</v>
      </c>
      <c r="C127" s="195">
        <v>206</v>
      </c>
      <c r="D127" s="196">
        <v>27</v>
      </c>
      <c r="E127" s="170">
        <v>58</v>
      </c>
      <c r="F127" s="197"/>
      <c r="G127" s="198">
        <v>7</v>
      </c>
      <c r="H127" s="198">
        <v>16</v>
      </c>
      <c r="I127" s="198">
        <v>5</v>
      </c>
      <c r="J127" s="199"/>
      <c r="K127" s="196">
        <v>30</v>
      </c>
      <c r="L127" s="170">
        <v>1</v>
      </c>
      <c r="M127" s="197"/>
      <c r="N127" s="199"/>
      <c r="O127" s="199"/>
      <c r="P127" s="199"/>
      <c r="Q127" s="196">
        <v>1</v>
      </c>
      <c r="R127" s="173" t="s">
        <v>336</v>
      </c>
      <c r="S127" s="174"/>
      <c r="T127" s="200"/>
      <c r="U127" s="170">
        <v>134</v>
      </c>
      <c r="V127" s="195">
        <v>54</v>
      </c>
      <c r="W127" s="198">
        <v>12</v>
      </c>
      <c r="X127" s="198">
        <v>6</v>
      </c>
      <c r="Y127" s="198">
        <v>62</v>
      </c>
      <c r="Z127" s="198">
        <v>249</v>
      </c>
      <c r="AA127" s="201">
        <v>9382</v>
      </c>
      <c r="AB127" s="198">
        <v>623</v>
      </c>
      <c r="AC127" s="198">
        <v>202</v>
      </c>
      <c r="AD127" s="198">
        <v>11</v>
      </c>
      <c r="AE127" s="198">
        <v>36</v>
      </c>
      <c r="AF127" s="198">
        <v>141</v>
      </c>
      <c r="AG127" s="202">
        <v>378575</v>
      </c>
    </row>
    <row r="131" spans="1:17" ht="24" x14ac:dyDescent="0.15">
      <c r="A131" s="203" t="s">
        <v>455</v>
      </c>
      <c r="B131" s="205" t="s">
        <v>456</v>
      </c>
      <c r="C131" s="205" t="s">
        <v>407</v>
      </c>
      <c r="D131" s="205" t="s">
        <v>408</v>
      </c>
      <c r="E131" s="205" t="s">
        <v>419</v>
      </c>
      <c r="F131" s="205" t="s">
        <v>425</v>
      </c>
      <c r="G131" s="204" t="s">
        <v>409</v>
      </c>
      <c r="H131" s="205" t="s">
        <v>410</v>
      </c>
      <c r="I131" s="205" t="s">
        <v>411</v>
      </c>
      <c r="J131" s="204" t="s">
        <v>412</v>
      </c>
      <c r="K131" s="204" t="s">
        <v>413</v>
      </c>
      <c r="L131" s="204" t="s">
        <v>414</v>
      </c>
      <c r="M131" s="204" t="s">
        <v>415</v>
      </c>
      <c r="N131" s="224" t="s">
        <v>416</v>
      </c>
      <c r="O131" s="205" t="s">
        <v>417</v>
      </c>
      <c r="P131" s="224" t="s">
        <v>457</v>
      </c>
      <c r="Q131" s="225" t="s">
        <v>458</v>
      </c>
    </row>
    <row r="132" spans="1:17" ht="15" thickBot="1" x14ac:dyDescent="0.2">
      <c r="A132" s="203" t="s">
        <v>459</v>
      </c>
      <c r="B132" s="206">
        <v>9028</v>
      </c>
      <c r="C132" s="209">
        <v>6177</v>
      </c>
      <c r="D132" s="214">
        <v>49</v>
      </c>
      <c r="E132" s="214">
        <v>700</v>
      </c>
      <c r="F132" s="214">
        <v>6</v>
      </c>
      <c r="G132" s="214">
        <v>0</v>
      </c>
      <c r="H132" s="209">
        <v>2096</v>
      </c>
      <c r="I132" s="209">
        <v>7532</v>
      </c>
      <c r="J132" s="209">
        <v>120841</v>
      </c>
      <c r="K132" s="209">
        <v>22531</v>
      </c>
      <c r="L132" s="214">
        <v>907</v>
      </c>
      <c r="M132" s="214">
        <v>322</v>
      </c>
      <c r="N132" s="209">
        <v>1682</v>
      </c>
      <c r="O132" s="209">
        <v>5438</v>
      </c>
      <c r="P132" s="209">
        <v>10800</v>
      </c>
      <c r="Q132" s="209">
        <v>16098905</v>
      </c>
    </row>
    <row r="133" spans="1:17" ht="15" x14ac:dyDescent="0.25">
      <c r="A133" s="204" t="s">
        <v>129</v>
      </c>
      <c r="B133" s="207">
        <v>407</v>
      </c>
      <c r="C133" s="210">
        <v>285</v>
      </c>
      <c r="D133" s="215">
        <v>1</v>
      </c>
      <c r="E133" s="215">
        <v>53</v>
      </c>
      <c r="F133" s="219"/>
      <c r="G133" s="219"/>
      <c r="H133" s="215">
        <v>68</v>
      </c>
      <c r="I133" s="215">
        <v>332</v>
      </c>
      <c r="J133" s="222">
        <v>10866</v>
      </c>
      <c r="K133" s="222">
        <v>1901</v>
      </c>
      <c r="L133" s="219"/>
      <c r="M133" s="215">
        <v>11</v>
      </c>
      <c r="N133" s="215">
        <v>63</v>
      </c>
      <c r="O133" s="215">
        <v>228</v>
      </c>
      <c r="P133" s="215">
        <v>407</v>
      </c>
      <c r="Q133" s="226">
        <v>1606994</v>
      </c>
    </row>
    <row r="134" spans="1:17" ht="15" x14ac:dyDescent="0.25">
      <c r="A134" s="204" t="s">
        <v>130</v>
      </c>
      <c r="B134" s="207">
        <v>249</v>
      </c>
      <c r="C134" s="211">
        <v>154</v>
      </c>
      <c r="D134" s="216"/>
      <c r="E134" s="217">
        <v>31</v>
      </c>
      <c r="F134" s="216"/>
      <c r="G134" s="216"/>
      <c r="H134" s="217">
        <v>64</v>
      </c>
      <c r="I134" s="217">
        <v>178</v>
      </c>
      <c r="J134" s="221">
        <v>1622</v>
      </c>
      <c r="K134" s="217">
        <v>165</v>
      </c>
      <c r="L134" s="216"/>
      <c r="M134" s="217">
        <v>8</v>
      </c>
      <c r="N134" s="217">
        <v>39</v>
      </c>
      <c r="O134" s="217">
        <v>114</v>
      </c>
      <c r="P134" s="217">
        <v>220</v>
      </c>
      <c r="Q134" s="227">
        <v>161481</v>
      </c>
    </row>
    <row r="135" spans="1:17" ht="15" x14ac:dyDescent="0.25">
      <c r="A135" s="204" t="s">
        <v>131</v>
      </c>
      <c r="B135" s="207">
        <v>252</v>
      </c>
      <c r="C135" s="211">
        <v>167</v>
      </c>
      <c r="D135" s="216"/>
      <c r="E135" s="217">
        <v>15</v>
      </c>
      <c r="F135" s="216"/>
      <c r="G135" s="216"/>
      <c r="H135" s="217">
        <v>70</v>
      </c>
      <c r="I135" s="217">
        <v>254</v>
      </c>
      <c r="J135" s="221">
        <v>5295</v>
      </c>
      <c r="K135" s="221">
        <v>1066</v>
      </c>
      <c r="L135" s="216"/>
      <c r="M135" s="217">
        <v>14</v>
      </c>
      <c r="N135" s="217">
        <v>72</v>
      </c>
      <c r="O135" s="217">
        <v>189</v>
      </c>
      <c r="P135" s="217">
        <v>397</v>
      </c>
      <c r="Q135" s="227">
        <v>515690</v>
      </c>
    </row>
    <row r="136" spans="1:17" ht="15" x14ac:dyDescent="0.25">
      <c r="A136" s="204" t="s">
        <v>460</v>
      </c>
      <c r="B136" s="207">
        <v>258</v>
      </c>
      <c r="C136" s="211">
        <v>154</v>
      </c>
      <c r="D136" s="217">
        <v>4</v>
      </c>
      <c r="E136" s="217">
        <v>24</v>
      </c>
      <c r="F136" s="216"/>
      <c r="G136" s="216"/>
      <c r="H136" s="217">
        <v>76</v>
      </c>
      <c r="I136" s="217">
        <v>219</v>
      </c>
      <c r="J136" s="221">
        <v>4005</v>
      </c>
      <c r="K136" s="217">
        <v>564</v>
      </c>
      <c r="L136" s="217">
        <v>30</v>
      </c>
      <c r="M136" s="217">
        <v>9</v>
      </c>
      <c r="N136" s="217">
        <v>20</v>
      </c>
      <c r="O136" s="217">
        <v>177</v>
      </c>
      <c r="P136" s="217">
        <v>336</v>
      </c>
      <c r="Q136" s="227">
        <v>363247</v>
      </c>
    </row>
    <row r="137" spans="1:17" ht="15" x14ac:dyDescent="0.25">
      <c r="A137" s="204" t="s">
        <v>461</v>
      </c>
      <c r="B137" s="208">
        <v>3052</v>
      </c>
      <c r="C137" s="212">
        <v>2231</v>
      </c>
      <c r="D137" s="216"/>
      <c r="E137" s="217">
        <v>138</v>
      </c>
      <c r="F137" s="217">
        <v>1</v>
      </c>
      <c r="G137" s="216"/>
      <c r="H137" s="217">
        <v>682</v>
      </c>
      <c r="I137" s="221">
        <v>2484</v>
      </c>
      <c r="J137" s="221">
        <v>11971</v>
      </c>
      <c r="K137" s="221">
        <v>6449</v>
      </c>
      <c r="L137" s="216"/>
      <c r="M137" s="217">
        <v>79</v>
      </c>
      <c r="N137" s="217">
        <v>539</v>
      </c>
      <c r="O137" s="221">
        <v>1769</v>
      </c>
      <c r="P137" s="221">
        <v>3211</v>
      </c>
      <c r="Q137" s="227">
        <v>5716938</v>
      </c>
    </row>
    <row r="138" spans="1:17" ht="15" x14ac:dyDescent="0.25">
      <c r="A138" s="204" t="s">
        <v>133</v>
      </c>
      <c r="B138" s="207">
        <v>685</v>
      </c>
      <c r="C138" s="211">
        <v>428</v>
      </c>
      <c r="D138" s="217">
        <v>1</v>
      </c>
      <c r="E138" s="217">
        <v>55</v>
      </c>
      <c r="F138" s="217">
        <v>1</v>
      </c>
      <c r="G138" s="216"/>
      <c r="H138" s="217">
        <v>200</v>
      </c>
      <c r="I138" s="217">
        <v>527</v>
      </c>
      <c r="J138" s="221">
        <v>6672</v>
      </c>
      <c r="K138" s="221">
        <v>1505</v>
      </c>
      <c r="L138" s="217">
        <v>2</v>
      </c>
      <c r="M138" s="217">
        <v>22</v>
      </c>
      <c r="N138" s="217">
        <v>117</v>
      </c>
      <c r="O138" s="217">
        <v>407</v>
      </c>
      <c r="P138" s="217">
        <v>948</v>
      </c>
      <c r="Q138" s="227">
        <v>703928</v>
      </c>
    </row>
    <row r="139" spans="1:17" ht="15" x14ac:dyDescent="0.25">
      <c r="A139" s="204" t="s">
        <v>134</v>
      </c>
      <c r="B139" s="207">
        <v>328</v>
      </c>
      <c r="C139" s="211">
        <v>219</v>
      </c>
      <c r="D139" s="216"/>
      <c r="E139" s="217">
        <v>28</v>
      </c>
      <c r="F139" s="216"/>
      <c r="G139" s="216"/>
      <c r="H139" s="217">
        <v>81</v>
      </c>
      <c r="I139" s="217">
        <v>243</v>
      </c>
      <c r="J139" s="221">
        <v>17601</v>
      </c>
      <c r="K139" s="217">
        <v>457</v>
      </c>
      <c r="L139" s="216"/>
      <c r="M139" s="217">
        <v>5</v>
      </c>
      <c r="N139" s="217">
        <v>68</v>
      </c>
      <c r="O139" s="217">
        <v>173</v>
      </c>
      <c r="P139" s="217">
        <v>418</v>
      </c>
      <c r="Q139" s="227">
        <v>1251838</v>
      </c>
    </row>
    <row r="140" spans="1:17" ht="15" x14ac:dyDescent="0.25">
      <c r="A140" s="204" t="s">
        <v>462</v>
      </c>
      <c r="B140" s="207">
        <v>141</v>
      </c>
      <c r="C140" s="211">
        <v>89</v>
      </c>
      <c r="D140" s="217">
        <v>3</v>
      </c>
      <c r="E140" s="217">
        <v>13</v>
      </c>
      <c r="F140" s="216"/>
      <c r="G140" s="216"/>
      <c r="H140" s="217">
        <v>36</v>
      </c>
      <c r="I140" s="217">
        <v>131</v>
      </c>
      <c r="J140" s="221">
        <v>2120</v>
      </c>
      <c r="K140" s="217">
        <v>217</v>
      </c>
      <c r="L140" s="217">
        <v>1</v>
      </c>
      <c r="M140" s="217">
        <v>5</v>
      </c>
      <c r="N140" s="217">
        <v>27</v>
      </c>
      <c r="O140" s="217">
        <v>81</v>
      </c>
      <c r="P140" s="217">
        <v>299</v>
      </c>
      <c r="Q140" s="227">
        <v>230514</v>
      </c>
    </row>
    <row r="141" spans="1:17" ht="15" x14ac:dyDescent="0.25">
      <c r="A141" s="204" t="s">
        <v>463</v>
      </c>
      <c r="B141" s="207">
        <v>147</v>
      </c>
      <c r="C141" s="211">
        <v>107</v>
      </c>
      <c r="D141" s="216"/>
      <c r="E141" s="217">
        <v>25</v>
      </c>
      <c r="F141" s="217">
        <v>1</v>
      </c>
      <c r="G141" s="216"/>
      <c r="H141" s="217">
        <v>14</v>
      </c>
      <c r="I141" s="217">
        <v>197</v>
      </c>
      <c r="J141" s="221">
        <v>6092</v>
      </c>
      <c r="K141" s="221">
        <v>1068</v>
      </c>
      <c r="L141" s="216"/>
      <c r="M141" s="217">
        <v>13</v>
      </c>
      <c r="N141" s="217">
        <v>19</v>
      </c>
      <c r="O141" s="217">
        <v>99</v>
      </c>
      <c r="P141" s="217">
        <v>243</v>
      </c>
      <c r="Q141" s="227">
        <v>338686</v>
      </c>
    </row>
    <row r="142" spans="1:17" ht="15" x14ac:dyDescent="0.25">
      <c r="A142" s="204" t="s">
        <v>464</v>
      </c>
      <c r="B142" s="207">
        <v>154</v>
      </c>
      <c r="C142" s="211">
        <v>88</v>
      </c>
      <c r="D142" s="217">
        <v>5</v>
      </c>
      <c r="E142" s="217">
        <v>16</v>
      </c>
      <c r="F142" s="216"/>
      <c r="G142" s="216"/>
      <c r="H142" s="217">
        <v>45</v>
      </c>
      <c r="I142" s="217">
        <v>119</v>
      </c>
      <c r="J142" s="221">
        <v>4206</v>
      </c>
      <c r="K142" s="217">
        <v>300</v>
      </c>
      <c r="L142" s="217">
        <v>16</v>
      </c>
      <c r="M142" s="217">
        <v>6</v>
      </c>
      <c r="N142" s="217">
        <v>27</v>
      </c>
      <c r="O142" s="217">
        <v>87</v>
      </c>
      <c r="P142" s="217">
        <v>182</v>
      </c>
      <c r="Q142" s="227">
        <v>686828</v>
      </c>
    </row>
    <row r="143" spans="1:17" ht="15" x14ac:dyDescent="0.25">
      <c r="A143" s="204" t="s">
        <v>465</v>
      </c>
      <c r="B143" s="207">
        <v>178</v>
      </c>
      <c r="C143" s="211">
        <v>100</v>
      </c>
      <c r="D143" s="217">
        <v>5</v>
      </c>
      <c r="E143" s="217">
        <v>21</v>
      </c>
      <c r="F143" s="216"/>
      <c r="G143" s="216"/>
      <c r="H143" s="217">
        <v>52</v>
      </c>
      <c r="I143" s="217">
        <v>155</v>
      </c>
      <c r="J143" s="221">
        <v>6387</v>
      </c>
      <c r="K143" s="221">
        <v>1089</v>
      </c>
      <c r="L143" s="217">
        <v>407</v>
      </c>
      <c r="M143" s="217">
        <v>8</v>
      </c>
      <c r="N143" s="217">
        <v>22</v>
      </c>
      <c r="O143" s="217">
        <v>93</v>
      </c>
      <c r="P143" s="217">
        <v>209</v>
      </c>
      <c r="Q143" s="227">
        <v>520135</v>
      </c>
    </row>
    <row r="144" spans="1:17" ht="15" x14ac:dyDescent="0.25">
      <c r="A144" s="204" t="s">
        <v>138</v>
      </c>
      <c r="B144" s="207">
        <v>528</v>
      </c>
      <c r="C144" s="211">
        <v>340</v>
      </c>
      <c r="D144" s="217">
        <v>2</v>
      </c>
      <c r="E144" s="217">
        <v>62</v>
      </c>
      <c r="F144" s="216"/>
      <c r="G144" s="216"/>
      <c r="H144" s="217">
        <v>124</v>
      </c>
      <c r="I144" s="217">
        <v>388</v>
      </c>
      <c r="J144" s="221">
        <v>4087</v>
      </c>
      <c r="K144" s="217">
        <v>718</v>
      </c>
      <c r="L144" s="217">
        <v>2</v>
      </c>
      <c r="M144" s="217">
        <v>22</v>
      </c>
      <c r="N144" s="217">
        <v>110</v>
      </c>
      <c r="O144" s="217">
        <v>266</v>
      </c>
      <c r="P144" s="217">
        <v>532</v>
      </c>
      <c r="Q144" s="227">
        <v>333044</v>
      </c>
    </row>
    <row r="145" spans="1:17" ht="15" x14ac:dyDescent="0.25">
      <c r="A145" s="204" t="s">
        <v>139</v>
      </c>
      <c r="B145" s="207">
        <v>215</v>
      </c>
      <c r="C145" s="211">
        <v>162</v>
      </c>
      <c r="D145" s="217">
        <v>3</v>
      </c>
      <c r="E145" s="217">
        <v>18</v>
      </c>
      <c r="F145" s="216"/>
      <c r="G145" s="216"/>
      <c r="H145" s="217">
        <v>32</v>
      </c>
      <c r="I145" s="217">
        <v>205</v>
      </c>
      <c r="J145" s="221">
        <v>3478</v>
      </c>
      <c r="K145" s="217">
        <v>446</v>
      </c>
      <c r="L145" s="217">
        <v>71</v>
      </c>
      <c r="M145" s="217">
        <v>41</v>
      </c>
      <c r="N145" s="217">
        <v>85</v>
      </c>
      <c r="O145" s="217">
        <v>153</v>
      </c>
      <c r="P145" s="217">
        <v>283</v>
      </c>
      <c r="Q145" s="227">
        <v>430837</v>
      </c>
    </row>
    <row r="146" spans="1:17" ht="15" x14ac:dyDescent="0.25">
      <c r="A146" s="204" t="s">
        <v>140</v>
      </c>
      <c r="B146" s="207">
        <v>745</v>
      </c>
      <c r="C146" s="211">
        <v>569</v>
      </c>
      <c r="D146" s="216"/>
      <c r="E146" s="217">
        <v>56</v>
      </c>
      <c r="F146" s="217">
        <v>1</v>
      </c>
      <c r="G146" s="216"/>
      <c r="H146" s="217">
        <v>119</v>
      </c>
      <c r="I146" s="217">
        <v>664</v>
      </c>
      <c r="J146" s="221">
        <v>6204</v>
      </c>
      <c r="K146" s="221">
        <v>2766</v>
      </c>
      <c r="L146" s="216"/>
      <c r="M146" s="217">
        <v>25</v>
      </c>
      <c r="N146" s="217">
        <v>187</v>
      </c>
      <c r="O146" s="217">
        <v>627</v>
      </c>
      <c r="P146" s="221">
        <v>1107</v>
      </c>
      <c r="Q146" s="227">
        <v>756280</v>
      </c>
    </row>
    <row r="147" spans="1:17" ht="15" x14ac:dyDescent="0.25">
      <c r="A147" s="204" t="s">
        <v>466</v>
      </c>
      <c r="B147" s="207">
        <v>178</v>
      </c>
      <c r="C147" s="211">
        <v>134</v>
      </c>
      <c r="D147" s="216"/>
      <c r="E147" s="217">
        <v>12</v>
      </c>
      <c r="F147" s="216"/>
      <c r="G147" s="216"/>
      <c r="H147" s="217">
        <v>32</v>
      </c>
      <c r="I147" s="217">
        <v>159</v>
      </c>
      <c r="J147" s="221">
        <v>2988</v>
      </c>
      <c r="K147" s="217">
        <v>285</v>
      </c>
      <c r="L147" s="216"/>
      <c r="M147" s="217">
        <v>3</v>
      </c>
      <c r="N147" s="217">
        <v>34</v>
      </c>
      <c r="O147" s="217">
        <v>104</v>
      </c>
      <c r="P147" s="217">
        <v>233</v>
      </c>
      <c r="Q147" s="227">
        <v>437107</v>
      </c>
    </row>
    <row r="148" spans="1:17" ht="15" x14ac:dyDescent="0.25">
      <c r="A148" s="204" t="s">
        <v>142</v>
      </c>
      <c r="B148" s="207">
        <v>373</v>
      </c>
      <c r="C148" s="211">
        <v>237</v>
      </c>
      <c r="D148" s="217">
        <v>4</v>
      </c>
      <c r="E148" s="217">
        <v>37</v>
      </c>
      <c r="F148" s="216"/>
      <c r="G148" s="216"/>
      <c r="H148" s="217">
        <v>95</v>
      </c>
      <c r="I148" s="217">
        <v>271</v>
      </c>
      <c r="J148" s="221">
        <v>3633</v>
      </c>
      <c r="K148" s="217">
        <v>435</v>
      </c>
      <c r="L148" s="217">
        <v>62</v>
      </c>
      <c r="M148" s="217">
        <v>11</v>
      </c>
      <c r="N148" s="217">
        <v>57</v>
      </c>
      <c r="O148" s="217">
        <v>219</v>
      </c>
      <c r="P148" s="217">
        <v>422</v>
      </c>
      <c r="Q148" s="227">
        <v>416212</v>
      </c>
    </row>
    <row r="149" spans="1:17" ht="15" x14ac:dyDescent="0.25">
      <c r="A149" s="204" t="s">
        <v>467</v>
      </c>
      <c r="B149" s="207">
        <v>185</v>
      </c>
      <c r="C149" s="211">
        <v>109</v>
      </c>
      <c r="D149" s="217">
        <v>10</v>
      </c>
      <c r="E149" s="217">
        <v>16</v>
      </c>
      <c r="F149" s="216"/>
      <c r="G149" s="216"/>
      <c r="H149" s="217">
        <v>50</v>
      </c>
      <c r="I149" s="217">
        <v>181</v>
      </c>
      <c r="J149" s="221">
        <v>4723</v>
      </c>
      <c r="K149" s="217">
        <v>497</v>
      </c>
      <c r="L149" s="217">
        <v>134</v>
      </c>
      <c r="M149" s="217">
        <v>8</v>
      </c>
      <c r="N149" s="217">
        <v>28</v>
      </c>
      <c r="O149" s="217">
        <v>115</v>
      </c>
      <c r="P149" s="217">
        <v>222</v>
      </c>
      <c r="Q149" s="227">
        <v>402552</v>
      </c>
    </row>
    <row r="150" spans="1:17" ht="15" x14ac:dyDescent="0.25">
      <c r="A150" s="204" t="s">
        <v>143</v>
      </c>
      <c r="B150" s="207">
        <v>255</v>
      </c>
      <c r="C150" s="211">
        <v>156</v>
      </c>
      <c r="D150" s="217">
        <v>3</v>
      </c>
      <c r="E150" s="217">
        <v>22</v>
      </c>
      <c r="F150" s="216"/>
      <c r="G150" s="216"/>
      <c r="H150" s="217">
        <v>74</v>
      </c>
      <c r="I150" s="217">
        <v>214</v>
      </c>
      <c r="J150" s="221">
        <v>3139</v>
      </c>
      <c r="K150" s="217">
        <v>946</v>
      </c>
      <c r="L150" s="217">
        <v>56</v>
      </c>
      <c r="M150" s="217">
        <v>9</v>
      </c>
      <c r="N150" s="217">
        <v>39</v>
      </c>
      <c r="O150" s="217">
        <v>163</v>
      </c>
      <c r="P150" s="217">
        <v>342</v>
      </c>
      <c r="Q150" s="227">
        <v>315792</v>
      </c>
    </row>
    <row r="151" spans="1:17" ht="15" x14ac:dyDescent="0.25">
      <c r="A151" s="204" t="s">
        <v>144</v>
      </c>
      <c r="B151" s="207">
        <v>230</v>
      </c>
      <c r="C151" s="211">
        <v>124</v>
      </c>
      <c r="D151" s="217">
        <v>3</v>
      </c>
      <c r="E151" s="217">
        <v>20</v>
      </c>
      <c r="F151" s="217">
        <v>2</v>
      </c>
      <c r="G151" s="216"/>
      <c r="H151" s="217">
        <v>81</v>
      </c>
      <c r="I151" s="217">
        <v>192</v>
      </c>
      <c r="J151" s="221">
        <v>6907</v>
      </c>
      <c r="K151" s="217">
        <v>813</v>
      </c>
      <c r="L151" s="217">
        <v>112</v>
      </c>
      <c r="M151" s="217">
        <v>10</v>
      </c>
      <c r="N151" s="217">
        <v>47</v>
      </c>
      <c r="O151" s="217">
        <v>126</v>
      </c>
      <c r="P151" s="217">
        <v>245</v>
      </c>
      <c r="Q151" s="227">
        <v>344409</v>
      </c>
    </row>
    <row r="152" spans="1:17" ht="15" x14ac:dyDescent="0.25">
      <c r="A152" s="204" t="s">
        <v>145</v>
      </c>
      <c r="B152" s="207">
        <v>307</v>
      </c>
      <c r="C152" s="211">
        <v>217</v>
      </c>
      <c r="D152" s="217">
        <v>3</v>
      </c>
      <c r="E152" s="217">
        <v>25</v>
      </c>
      <c r="F152" s="216"/>
      <c r="G152" s="216"/>
      <c r="H152" s="217">
        <v>62</v>
      </c>
      <c r="I152" s="217">
        <v>246</v>
      </c>
      <c r="J152" s="221">
        <v>4160</v>
      </c>
      <c r="K152" s="217">
        <v>491</v>
      </c>
      <c r="L152" s="217">
        <v>3</v>
      </c>
      <c r="M152" s="217">
        <v>9</v>
      </c>
      <c r="N152" s="217">
        <v>45</v>
      </c>
      <c r="O152" s="217">
        <v>156</v>
      </c>
      <c r="P152" s="217">
        <v>317</v>
      </c>
      <c r="Q152" s="227">
        <v>204654</v>
      </c>
    </row>
    <row r="153" spans="1:17" ht="15.75" thickBot="1" x14ac:dyDescent="0.3">
      <c r="A153" s="204" t="s">
        <v>468</v>
      </c>
      <c r="B153" s="207">
        <v>161</v>
      </c>
      <c r="C153" s="213">
        <v>107</v>
      </c>
      <c r="D153" s="218">
        <v>2</v>
      </c>
      <c r="E153" s="218">
        <v>13</v>
      </c>
      <c r="F153" s="220"/>
      <c r="G153" s="220"/>
      <c r="H153" s="218">
        <v>39</v>
      </c>
      <c r="I153" s="218">
        <v>173</v>
      </c>
      <c r="J153" s="223">
        <v>4685</v>
      </c>
      <c r="K153" s="218">
        <v>353</v>
      </c>
      <c r="L153" s="218">
        <v>11</v>
      </c>
      <c r="M153" s="218">
        <v>4</v>
      </c>
      <c r="N153" s="218">
        <v>37</v>
      </c>
      <c r="O153" s="218">
        <v>92</v>
      </c>
      <c r="P153" s="218">
        <v>227</v>
      </c>
      <c r="Q153" s="228">
        <v>361739</v>
      </c>
    </row>
  </sheetData>
  <mergeCells count="11">
    <mergeCell ref="K3:K4"/>
    <mergeCell ref="B3:D3"/>
    <mergeCell ref="G3:J3"/>
    <mergeCell ref="E3:F3"/>
    <mergeCell ref="L78:Q78"/>
    <mergeCell ref="R78:R79"/>
    <mergeCell ref="A78:A79"/>
    <mergeCell ref="B78:B79"/>
    <mergeCell ref="C78:C79"/>
    <mergeCell ref="D78:D79"/>
    <mergeCell ref="E78:K78"/>
  </mergeCells>
  <phoneticPr fontId="3"/>
  <pageMargins left="0.74803149606299213" right="0.59055118110236227" top="0.9055118110236221" bottom="0.62992125984251968" header="0.35433070866141736" footer="0.35433070866141736"/>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G155"/>
  <sheetViews>
    <sheetView view="pageBreakPreview" zoomScale="85" zoomScaleNormal="100" zoomScaleSheetLayoutView="85" workbookViewId="0">
      <selection activeCell="B53" sqref="B53"/>
    </sheetView>
  </sheetViews>
  <sheetFormatPr defaultRowHeight="13.5" x14ac:dyDescent="0.15"/>
  <cols>
    <col min="1" max="1" width="11.875" customWidth="1"/>
    <col min="2" max="5" width="12.375" bestFit="1" customWidth="1"/>
    <col min="6" max="6" width="9.875" bestFit="1" customWidth="1"/>
    <col min="7" max="7" width="11.125" bestFit="1" customWidth="1"/>
    <col min="8" max="8" width="9.875" bestFit="1" customWidth="1"/>
    <col min="9" max="9" width="10" bestFit="1" customWidth="1"/>
    <col min="10" max="10" width="11.125" bestFit="1" customWidth="1"/>
    <col min="11" max="11" width="9.875" bestFit="1" customWidth="1"/>
    <col min="13" max="13" width="10.5" bestFit="1" customWidth="1"/>
  </cols>
  <sheetData>
    <row r="1" spans="1:14" ht="13.5" customHeight="1" x14ac:dyDescent="0.15">
      <c r="A1" s="69" t="s">
        <v>398</v>
      </c>
    </row>
    <row r="2" spans="1:14" ht="13.5" customHeight="1" x14ac:dyDescent="0.15">
      <c r="K2" s="7" t="str">
        <f>"（"&amp;年の入力!$A$4&amp;年の入力!$B$4&amp;"年中）（単位：千円）"</f>
        <v>（令和元年中）（単位：千円）</v>
      </c>
    </row>
    <row r="3" spans="1:14" ht="13.5" customHeight="1" x14ac:dyDescent="0.15">
      <c r="A3" s="24" t="s">
        <v>3</v>
      </c>
      <c r="B3" s="346" t="s">
        <v>159</v>
      </c>
      <c r="C3" s="347"/>
      <c r="D3" s="347"/>
      <c r="E3" s="347"/>
      <c r="F3" s="347"/>
      <c r="G3" s="347"/>
      <c r="H3" s="347"/>
      <c r="I3" s="347"/>
      <c r="J3" s="347"/>
      <c r="K3" s="348"/>
    </row>
    <row r="4" spans="1:14" ht="13.5" customHeight="1" x14ac:dyDescent="0.15">
      <c r="A4" s="25"/>
      <c r="B4" s="350" t="s">
        <v>7</v>
      </c>
      <c r="C4" s="332" t="s">
        <v>29</v>
      </c>
      <c r="D4" s="333"/>
      <c r="E4" s="334"/>
      <c r="F4" s="342" t="s">
        <v>9</v>
      </c>
      <c r="G4" s="342" t="s">
        <v>10</v>
      </c>
      <c r="H4" s="342" t="s">
        <v>11</v>
      </c>
      <c r="I4" s="342" t="s">
        <v>12</v>
      </c>
      <c r="J4" s="342" t="s">
        <v>13</v>
      </c>
      <c r="K4" s="342" t="s">
        <v>30</v>
      </c>
    </row>
    <row r="5" spans="1:14" ht="13.5" customHeight="1" thickBot="1" x14ac:dyDescent="0.2">
      <c r="A5" s="9" t="s">
        <v>6</v>
      </c>
      <c r="B5" s="351"/>
      <c r="C5" s="10" t="s">
        <v>31</v>
      </c>
      <c r="D5" s="11" t="s">
        <v>8</v>
      </c>
      <c r="E5" s="11" t="s">
        <v>32</v>
      </c>
      <c r="F5" s="349"/>
      <c r="G5" s="349"/>
      <c r="H5" s="349"/>
      <c r="I5" s="349"/>
      <c r="J5" s="349"/>
      <c r="K5" s="349"/>
    </row>
    <row r="6" spans="1:14" ht="13.5" customHeight="1" x14ac:dyDescent="0.15">
      <c r="A6" s="12" t="s">
        <v>17</v>
      </c>
      <c r="B6" s="96">
        <v>5055106</v>
      </c>
      <c r="C6" s="96">
        <v>4427760</v>
      </c>
      <c r="D6" s="95">
        <v>3236371</v>
      </c>
      <c r="E6" s="95">
        <v>1191389</v>
      </c>
      <c r="F6" s="95">
        <v>14033</v>
      </c>
      <c r="G6" s="95">
        <v>225056</v>
      </c>
      <c r="H6" s="95">
        <v>27472</v>
      </c>
      <c r="I6" s="95">
        <v>0</v>
      </c>
      <c r="J6" s="95">
        <v>358243</v>
      </c>
      <c r="K6" s="95">
        <v>2542</v>
      </c>
      <c r="M6" s="178">
        <v>5055106</v>
      </c>
      <c r="N6" t="b">
        <f>EXACT(B6,M6)</f>
        <v>1</v>
      </c>
    </row>
    <row r="7" spans="1:14" ht="13.5" customHeight="1" x14ac:dyDescent="0.15">
      <c r="A7" s="15" t="s">
        <v>168</v>
      </c>
      <c r="B7" s="98">
        <v>1285299</v>
      </c>
      <c r="C7" s="98">
        <v>1213453</v>
      </c>
      <c r="D7" s="91">
        <v>817396</v>
      </c>
      <c r="E7" s="91">
        <v>396057</v>
      </c>
      <c r="F7" s="91">
        <v>28988</v>
      </c>
      <c r="G7" s="91">
        <v>20020</v>
      </c>
      <c r="H7" s="91">
        <v>7491</v>
      </c>
      <c r="I7" s="91">
        <v>0</v>
      </c>
      <c r="J7" s="91">
        <v>15345</v>
      </c>
      <c r="K7" s="91">
        <v>2</v>
      </c>
      <c r="M7" s="185">
        <v>1285299</v>
      </c>
      <c r="N7" t="b">
        <f t="shared" ref="N7:N70" si="0">EXACT(B7,M7)</f>
        <v>1</v>
      </c>
    </row>
    <row r="8" spans="1:14" ht="13.5" customHeight="1" x14ac:dyDescent="0.15">
      <c r="A8" s="15" t="s">
        <v>169</v>
      </c>
      <c r="B8" s="98">
        <v>939361</v>
      </c>
      <c r="C8" s="98">
        <v>888535</v>
      </c>
      <c r="D8" s="91">
        <v>745886</v>
      </c>
      <c r="E8" s="91">
        <v>142649</v>
      </c>
      <c r="F8" s="91">
        <v>5326</v>
      </c>
      <c r="G8" s="91">
        <v>30003</v>
      </c>
      <c r="H8" s="91">
        <v>0</v>
      </c>
      <c r="I8" s="91">
        <v>0</v>
      </c>
      <c r="J8" s="91">
        <v>15333</v>
      </c>
      <c r="K8" s="91">
        <v>164</v>
      </c>
      <c r="M8" s="185">
        <v>939361</v>
      </c>
      <c r="N8" t="b">
        <f t="shared" si="0"/>
        <v>1</v>
      </c>
    </row>
    <row r="9" spans="1:14" ht="13.5" customHeight="1" x14ac:dyDescent="0.15">
      <c r="A9" s="15" t="s">
        <v>170</v>
      </c>
      <c r="B9" s="98">
        <v>1305271</v>
      </c>
      <c r="C9" s="98">
        <v>1239954</v>
      </c>
      <c r="D9" s="91">
        <v>984560</v>
      </c>
      <c r="E9" s="91">
        <v>255394</v>
      </c>
      <c r="F9" s="91">
        <v>12874</v>
      </c>
      <c r="G9" s="91">
        <v>33053</v>
      </c>
      <c r="H9" s="91">
        <v>0</v>
      </c>
      <c r="I9" s="91">
        <v>0</v>
      </c>
      <c r="J9" s="91">
        <v>19390</v>
      </c>
      <c r="K9" s="91">
        <v>0</v>
      </c>
      <c r="M9" s="185">
        <v>1305271</v>
      </c>
      <c r="N9" t="b">
        <f t="shared" si="0"/>
        <v>1</v>
      </c>
    </row>
    <row r="10" spans="1:14" ht="13.5" customHeight="1" x14ac:dyDescent="0.15">
      <c r="A10" s="15" t="s">
        <v>171</v>
      </c>
      <c r="B10" s="98">
        <v>1127585</v>
      </c>
      <c r="C10" s="98">
        <v>1098989</v>
      </c>
      <c r="D10" s="91">
        <v>762892</v>
      </c>
      <c r="E10" s="91">
        <v>336097</v>
      </c>
      <c r="F10" s="91">
        <v>4398</v>
      </c>
      <c r="G10" s="91">
        <v>12784</v>
      </c>
      <c r="H10" s="91">
        <v>87</v>
      </c>
      <c r="I10" s="91">
        <v>0</v>
      </c>
      <c r="J10" s="91">
        <v>11246</v>
      </c>
      <c r="K10" s="91">
        <v>81</v>
      </c>
      <c r="M10" s="185">
        <v>1127585</v>
      </c>
      <c r="N10" t="b">
        <f t="shared" si="0"/>
        <v>1</v>
      </c>
    </row>
    <row r="11" spans="1:14" ht="13.5" customHeight="1" x14ac:dyDescent="0.15">
      <c r="A11" s="15" t="s">
        <v>172</v>
      </c>
      <c r="B11" s="98">
        <v>773875</v>
      </c>
      <c r="C11" s="98">
        <v>648995</v>
      </c>
      <c r="D11" s="91">
        <v>504769</v>
      </c>
      <c r="E11" s="91">
        <v>144226</v>
      </c>
      <c r="F11" s="91">
        <v>1124</v>
      </c>
      <c r="G11" s="91">
        <v>22637</v>
      </c>
      <c r="H11" s="91">
        <v>0</v>
      </c>
      <c r="I11" s="91">
        <v>0</v>
      </c>
      <c r="J11" s="91">
        <v>5543</v>
      </c>
      <c r="K11" s="91">
        <v>95576</v>
      </c>
      <c r="M11" s="185">
        <v>773875</v>
      </c>
      <c r="N11" t="b">
        <f t="shared" si="0"/>
        <v>1</v>
      </c>
    </row>
    <row r="12" spans="1:14" ht="13.5" customHeight="1" x14ac:dyDescent="0.15">
      <c r="A12" s="16" t="s">
        <v>173</v>
      </c>
      <c r="B12" s="100">
        <v>2080009</v>
      </c>
      <c r="C12" s="100">
        <v>1861197</v>
      </c>
      <c r="D12" s="92">
        <v>1563830</v>
      </c>
      <c r="E12" s="92">
        <v>297367</v>
      </c>
      <c r="F12" s="92">
        <v>61582</v>
      </c>
      <c r="G12" s="92">
        <v>31033</v>
      </c>
      <c r="H12" s="92">
        <v>50</v>
      </c>
      <c r="I12" s="92">
        <v>0</v>
      </c>
      <c r="J12" s="92">
        <v>125576</v>
      </c>
      <c r="K12" s="92">
        <v>571</v>
      </c>
      <c r="M12" s="185">
        <v>2080009</v>
      </c>
      <c r="N12" t="b">
        <f t="shared" si="0"/>
        <v>1</v>
      </c>
    </row>
    <row r="13" spans="1:14" ht="13.5" customHeight="1" x14ac:dyDescent="0.15">
      <c r="A13" s="15" t="s">
        <v>174</v>
      </c>
      <c r="B13" s="98">
        <v>6002784</v>
      </c>
      <c r="C13" s="98">
        <v>4675605</v>
      </c>
      <c r="D13" s="91">
        <v>3061327</v>
      </c>
      <c r="E13" s="91">
        <v>1614278</v>
      </c>
      <c r="F13" s="91">
        <v>1295</v>
      </c>
      <c r="G13" s="91">
        <v>91587</v>
      </c>
      <c r="H13" s="91">
        <v>2</v>
      </c>
      <c r="I13" s="91">
        <v>3000</v>
      </c>
      <c r="J13" s="91">
        <v>1086934</v>
      </c>
      <c r="K13" s="91">
        <v>144361</v>
      </c>
      <c r="M13" s="185">
        <v>6002784</v>
      </c>
      <c r="N13" t="b">
        <f t="shared" si="0"/>
        <v>1</v>
      </c>
    </row>
    <row r="14" spans="1:14" ht="13.5" customHeight="1" x14ac:dyDescent="0.15">
      <c r="A14" s="15" t="s">
        <v>175</v>
      </c>
      <c r="B14" s="98">
        <v>4962989</v>
      </c>
      <c r="C14" s="98">
        <v>4815693</v>
      </c>
      <c r="D14" s="91">
        <v>2313791</v>
      </c>
      <c r="E14" s="91">
        <v>2501902</v>
      </c>
      <c r="F14" s="91">
        <v>16498</v>
      </c>
      <c r="G14" s="91">
        <v>41591</v>
      </c>
      <c r="H14" s="91">
        <v>0</v>
      </c>
      <c r="I14" s="91">
        <v>0</v>
      </c>
      <c r="J14" s="91">
        <v>77288</v>
      </c>
      <c r="K14" s="91">
        <v>11919</v>
      </c>
      <c r="M14" s="185">
        <v>4962989</v>
      </c>
      <c r="N14" t="b">
        <f t="shared" si="0"/>
        <v>1</v>
      </c>
    </row>
    <row r="15" spans="1:14" ht="13.5" customHeight="1" x14ac:dyDescent="0.15">
      <c r="A15" s="15" t="s">
        <v>176</v>
      </c>
      <c r="B15" s="98">
        <v>1714220</v>
      </c>
      <c r="C15" s="98">
        <v>1610635</v>
      </c>
      <c r="D15" s="91">
        <v>1306617</v>
      </c>
      <c r="E15" s="91">
        <v>304018</v>
      </c>
      <c r="F15" s="91">
        <v>2118</v>
      </c>
      <c r="G15" s="91">
        <v>49131</v>
      </c>
      <c r="H15" s="91">
        <v>0</v>
      </c>
      <c r="I15" s="91">
        <v>0</v>
      </c>
      <c r="J15" s="91">
        <v>52296</v>
      </c>
      <c r="K15" s="91">
        <v>40</v>
      </c>
      <c r="M15" s="185">
        <v>1714220</v>
      </c>
      <c r="N15" t="b">
        <f t="shared" si="0"/>
        <v>1</v>
      </c>
    </row>
    <row r="16" spans="1:14" ht="13.5" customHeight="1" x14ac:dyDescent="0.15">
      <c r="A16" s="15" t="s">
        <v>177</v>
      </c>
      <c r="B16" s="98">
        <v>5369618</v>
      </c>
      <c r="C16" s="98">
        <v>5153759</v>
      </c>
      <c r="D16" s="91">
        <v>3499482</v>
      </c>
      <c r="E16" s="91">
        <v>1654277</v>
      </c>
      <c r="F16" s="91">
        <v>1677</v>
      </c>
      <c r="G16" s="91">
        <v>98817</v>
      </c>
      <c r="H16" s="91">
        <v>0</v>
      </c>
      <c r="I16" s="91">
        <v>0</v>
      </c>
      <c r="J16" s="91">
        <v>113876</v>
      </c>
      <c r="K16" s="91">
        <v>1489</v>
      </c>
      <c r="M16" s="185">
        <v>5369618</v>
      </c>
      <c r="N16" t="b">
        <f t="shared" si="0"/>
        <v>1</v>
      </c>
    </row>
    <row r="17" spans="1:14" ht="13.5" customHeight="1" x14ac:dyDescent="0.15">
      <c r="A17" s="15" t="s">
        <v>178</v>
      </c>
      <c r="B17" s="98">
        <v>3855441</v>
      </c>
      <c r="C17" s="98">
        <v>3539927</v>
      </c>
      <c r="D17" s="91">
        <v>2472800</v>
      </c>
      <c r="E17" s="91">
        <v>1067127</v>
      </c>
      <c r="F17" s="91">
        <v>5975</v>
      </c>
      <c r="G17" s="91">
        <v>89577</v>
      </c>
      <c r="H17" s="91">
        <v>1032</v>
      </c>
      <c r="I17" s="91">
        <v>0</v>
      </c>
      <c r="J17" s="91">
        <v>218849</v>
      </c>
      <c r="K17" s="91">
        <v>81</v>
      </c>
      <c r="M17" s="185">
        <v>3855441</v>
      </c>
      <c r="N17" t="b">
        <f t="shared" si="0"/>
        <v>1</v>
      </c>
    </row>
    <row r="18" spans="1:14" ht="13.5" customHeight="1" x14ac:dyDescent="0.15">
      <c r="A18" s="15" t="s">
        <v>179</v>
      </c>
      <c r="B18" s="98">
        <v>7757184</v>
      </c>
      <c r="C18" s="98">
        <v>7574920</v>
      </c>
      <c r="D18" s="91">
        <v>3518381</v>
      </c>
      <c r="E18" s="91">
        <v>4056539</v>
      </c>
      <c r="F18" s="91">
        <v>1938</v>
      </c>
      <c r="G18" s="91">
        <v>84653</v>
      </c>
      <c r="H18" s="91">
        <v>13147</v>
      </c>
      <c r="I18" s="91">
        <v>0</v>
      </c>
      <c r="J18" s="91">
        <v>79832</v>
      </c>
      <c r="K18" s="91">
        <v>2694</v>
      </c>
      <c r="M18" s="185">
        <v>7757184</v>
      </c>
      <c r="N18" t="b">
        <f t="shared" si="0"/>
        <v>1</v>
      </c>
    </row>
    <row r="19" spans="1:14" ht="13.5" customHeight="1" x14ac:dyDescent="0.15">
      <c r="A19" s="16" t="s">
        <v>180</v>
      </c>
      <c r="B19" s="100">
        <v>3673198</v>
      </c>
      <c r="C19" s="100">
        <v>3414936</v>
      </c>
      <c r="D19" s="92">
        <v>2359285</v>
      </c>
      <c r="E19" s="92">
        <v>1055651</v>
      </c>
      <c r="F19" s="92">
        <v>101</v>
      </c>
      <c r="G19" s="92">
        <v>131579</v>
      </c>
      <c r="H19" s="92">
        <v>8007</v>
      </c>
      <c r="I19" s="92">
        <v>0</v>
      </c>
      <c r="J19" s="92">
        <v>115844</v>
      </c>
      <c r="K19" s="92">
        <v>2731</v>
      </c>
      <c r="M19" s="185">
        <v>3673198</v>
      </c>
      <c r="N19" t="b">
        <f t="shared" si="0"/>
        <v>1</v>
      </c>
    </row>
    <row r="20" spans="1:14" ht="13.5" customHeight="1" x14ac:dyDescent="0.15">
      <c r="A20" s="15" t="s">
        <v>181</v>
      </c>
      <c r="B20" s="98">
        <v>1458575</v>
      </c>
      <c r="C20" s="98">
        <v>1392091</v>
      </c>
      <c r="D20" s="91">
        <v>1040130</v>
      </c>
      <c r="E20" s="91">
        <v>351961</v>
      </c>
      <c r="F20" s="91">
        <v>547</v>
      </c>
      <c r="G20" s="91">
        <v>36887</v>
      </c>
      <c r="H20" s="91">
        <v>13310</v>
      </c>
      <c r="I20" s="91">
        <v>0</v>
      </c>
      <c r="J20" s="91">
        <v>15429</v>
      </c>
      <c r="K20" s="91">
        <v>311</v>
      </c>
      <c r="M20" s="185">
        <v>1458575</v>
      </c>
      <c r="N20" t="b">
        <f t="shared" si="0"/>
        <v>1</v>
      </c>
    </row>
    <row r="21" spans="1:14" ht="13.5" customHeight="1" x14ac:dyDescent="0.15">
      <c r="A21" s="15" t="s">
        <v>182</v>
      </c>
      <c r="B21" s="98">
        <v>618466</v>
      </c>
      <c r="C21" s="98">
        <v>481560</v>
      </c>
      <c r="D21" s="91">
        <v>315271</v>
      </c>
      <c r="E21" s="91">
        <v>166289</v>
      </c>
      <c r="F21" s="91">
        <v>0</v>
      </c>
      <c r="G21" s="91">
        <v>13607</v>
      </c>
      <c r="H21" s="91">
        <v>0</v>
      </c>
      <c r="I21" s="91">
        <v>0</v>
      </c>
      <c r="J21" s="91">
        <v>123166</v>
      </c>
      <c r="K21" s="91">
        <v>133</v>
      </c>
      <c r="M21" s="185">
        <v>618466</v>
      </c>
      <c r="N21" t="b">
        <f t="shared" si="0"/>
        <v>1</v>
      </c>
    </row>
    <row r="22" spans="1:14" ht="13.5" customHeight="1" x14ac:dyDescent="0.15">
      <c r="A22" s="15" t="s">
        <v>183</v>
      </c>
      <c r="B22" s="98">
        <v>540233</v>
      </c>
      <c r="C22" s="98">
        <v>474555</v>
      </c>
      <c r="D22" s="91">
        <v>401420</v>
      </c>
      <c r="E22" s="91">
        <v>73135</v>
      </c>
      <c r="F22" s="91">
        <v>152</v>
      </c>
      <c r="G22" s="91">
        <v>12007</v>
      </c>
      <c r="H22" s="91">
        <v>51850</v>
      </c>
      <c r="I22" s="91">
        <v>0</v>
      </c>
      <c r="J22" s="91">
        <v>1669</v>
      </c>
      <c r="K22" s="91">
        <v>0</v>
      </c>
      <c r="M22" s="185">
        <v>540233</v>
      </c>
      <c r="N22" t="b">
        <f t="shared" si="0"/>
        <v>1</v>
      </c>
    </row>
    <row r="23" spans="1:14" ht="13.5" customHeight="1" x14ac:dyDescent="0.15">
      <c r="A23" s="16" t="s">
        <v>184</v>
      </c>
      <c r="B23" s="100">
        <v>1040114</v>
      </c>
      <c r="C23" s="100">
        <v>1008998</v>
      </c>
      <c r="D23" s="92">
        <v>501710</v>
      </c>
      <c r="E23" s="92">
        <v>507288</v>
      </c>
      <c r="F23" s="92">
        <v>310</v>
      </c>
      <c r="G23" s="92">
        <v>22567</v>
      </c>
      <c r="H23" s="92">
        <v>0</v>
      </c>
      <c r="I23" s="92">
        <v>0</v>
      </c>
      <c r="J23" s="92">
        <v>6066</v>
      </c>
      <c r="K23" s="92">
        <v>2173</v>
      </c>
      <c r="M23" s="185">
        <v>1040114</v>
      </c>
      <c r="N23" t="b">
        <f t="shared" si="0"/>
        <v>1</v>
      </c>
    </row>
    <row r="24" spans="1:14" ht="13.5" customHeight="1" x14ac:dyDescent="0.15">
      <c r="A24" s="15" t="s">
        <v>185</v>
      </c>
      <c r="B24" s="98">
        <v>559622</v>
      </c>
      <c r="C24" s="98">
        <v>471886</v>
      </c>
      <c r="D24" s="91">
        <v>378981</v>
      </c>
      <c r="E24" s="91">
        <v>92905</v>
      </c>
      <c r="F24" s="91">
        <v>5</v>
      </c>
      <c r="G24" s="91">
        <v>76500</v>
      </c>
      <c r="H24" s="91">
        <v>0</v>
      </c>
      <c r="I24" s="91">
        <v>0</v>
      </c>
      <c r="J24" s="91">
        <v>11231</v>
      </c>
      <c r="K24" s="91">
        <v>0</v>
      </c>
      <c r="M24" s="185">
        <v>559622</v>
      </c>
      <c r="N24" t="b">
        <f t="shared" si="0"/>
        <v>1</v>
      </c>
    </row>
    <row r="25" spans="1:14" ht="13.5" customHeight="1" x14ac:dyDescent="0.15">
      <c r="A25" s="15" t="s">
        <v>186</v>
      </c>
      <c r="B25" s="98">
        <v>2042718</v>
      </c>
      <c r="C25" s="98">
        <v>1882020</v>
      </c>
      <c r="D25" s="91">
        <v>1355994</v>
      </c>
      <c r="E25" s="91">
        <v>526026</v>
      </c>
      <c r="F25" s="91">
        <v>52228</v>
      </c>
      <c r="G25" s="91">
        <v>51822</v>
      </c>
      <c r="H25" s="91">
        <v>0</v>
      </c>
      <c r="I25" s="91">
        <v>0</v>
      </c>
      <c r="J25" s="91">
        <v>55591</v>
      </c>
      <c r="K25" s="91">
        <v>1057</v>
      </c>
      <c r="M25" s="185">
        <v>2042718</v>
      </c>
      <c r="N25" t="b">
        <f t="shared" si="0"/>
        <v>1</v>
      </c>
    </row>
    <row r="26" spans="1:14" ht="13.5" customHeight="1" x14ac:dyDescent="0.15">
      <c r="A26" s="15" t="s">
        <v>187</v>
      </c>
      <c r="B26" s="98">
        <v>1136823</v>
      </c>
      <c r="C26" s="98">
        <v>1067121</v>
      </c>
      <c r="D26" s="91">
        <v>731742</v>
      </c>
      <c r="E26" s="91">
        <v>335379</v>
      </c>
      <c r="F26" s="91">
        <v>261</v>
      </c>
      <c r="G26" s="91">
        <v>55520</v>
      </c>
      <c r="H26" s="91">
        <v>0</v>
      </c>
      <c r="I26" s="91">
        <v>0</v>
      </c>
      <c r="J26" s="91">
        <v>13921</v>
      </c>
      <c r="K26" s="91">
        <v>0</v>
      </c>
      <c r="M26" s="185">
        <v>1136823</v>
      </c>
      <c r="N26" t="b">
        <f t="shared" si="0"/>
        <v>1</v>
      </c>
    </row>
    <row r="27" spans="1:14" ht="13.5" customHeight="1" x14ac:dyDescent="0.15">
      <c r="A27" s="15" t="s">
        <v>188</v>
      </c>
      <c r="B27" s="98">
        <v>5543844</v>
      </c>
      <c r="C27" s="98">
        <v>5374677</v>
      </c>
      <c r="D27" s="91">
        <v>2514714</v>
      </c>
      <c r="E27" s="91">
        <v>2859963</v>
      </c>
      <c r="F27" s="91">
        <v>11054</v>
      </c>
      <c r="G27" s="91">
        <v>86384</v>
      </c>
      <c r="H27" s="91">
        <v>181</v>
      </c>
      <c r="I27" s="91">
        <v>0</v>
      </c>
      <c r="J27" s="91">
        <v>70199</v>
      </c>
      <c r="K27" s="91">
        <v>1349</v>
      </c>
      <c r="M27" s="185">
        <v>5543844</v>
      </c>
      <c r="N27" t="b">
        <f t="shared" si="0"/>
        <v>1</v>
      </c>
    </row>
    <row r="28" spans="1:14" ht="13.5" customHeight="1" x14ac:dyDescent="0.15">
      <c r="A28" s="15" t="s">
        <v>189</v>
      </c>
      <c r="B28" s="98">
        <v>4292689</v>
      </c>
      <c r="C28" s="98">
        <v>4042286</v>
      </c>
      <c r="D28" s="91">
        <v>2319818</v>
      </c>
      <c r="E28" s="91">
        <v>1722468</v>
      </c>
      <c r="F28" s="91">
        <v>5333</v>
      </c>
      <c r="G28" s="91">
        <v>161430</v>
      </c>
      <c r="H28" s="91">
        <v>1550</v>
      </c>
      <c r="I28" s="91">
        <v>0</v>
      </c>
      <c r="J28" s="91">
        <v>79020</v>
      </c>
      <c r="K28" s="91">
        <v>3070</v>
      </c>
      <c r="M28" s="185">
        <v>4292689</v>
      </c>
      <c r="N28" t="b">
        <f t="shared" si="0"/>
        <v>1</v>
      </c>
    </row>
    <row r="29" spans="1:14" ht="13.5" customHeight="1" x14ac:dyDescent="0.15">
      <c r="A29" s="16" t="s">
        <v>190</v>
      </c>
      <c r="B29" s="100">
        <v>1793061</v>
      </c>
      <c r="C29" s="100">
        <v>1598399</v>
      </c>
      <c r="D29" s="92">
        <v>1079277</v>
      </c>
      <c r="E29" s="92">
        <v>519122</v>
      </c>
      <c r="F29" s="92">
        <v>245</v>
      </c>
      <c r="G29" s="92">
        <v>98635</v>
      </c>
      <c r="H29" s="92">
        <v>312</v>
      </c>
      <c r="I29" s="92">
        <v>0</v>
      </c>
      <c r="J29" s="92">
        <v>86398</v>
      </c>
      <c r="K29" s="92">
        <v>9072</v>
      </c>
      <c r="M29" s="185">
        <v>1793061</v>
      </c>
      <c r="N29" t="b">
        <f t="shared" si="0"/>
        <v>1</v>
      </c>
    </row>
    <row r="30" spans="1:14" ht="13.5" customHeight="1" x14ac:dyDescent="0.15">
      <c r="A30" s="15" t="s">
        <v>191</v>
      </c>
      <c r="B30" s="98">
        <v>975716</v>
      </c>
      <c r="C30" s="98">
        <v>867037</v>
      </c>
      <c r="D30" s="91">
        <v>569620</v>
      </c>
      <c r="E30" s="91">
        <v>297417</v>
      </c>
      <c r="F30" s="91">
        <v>453</v>
      </c>
      <c r="G30" s="91">
        <v>45995</v>
      </c>
      <c r="H30" s="91">
        <v>256</v>
      </c>
      <c r="I30" s="91">
        <v>0</v>
      </c>
      <c r="J30" s="91">
        <v>5995</v>
      </c>
      <c r="K30" s="91">
        <v>55980</v>
      </c>
      <c r="M30" s="185">
        <v>975716</v>
      </c>
      <c r="N30" t="b">
        <f t="shared" si="0"/>
        <v>1</v>
      </c>
    </row>
    <row r="31" spans="1:14" ht="13.5" customHeight="1" x14ac:dyDescent="0.15">
      <c r="A31" s="15" t="s">
        <v>192</v>
      </c>
      <c r="B31" s="98">
        <v>1590203</v>
      </c>
      <c r="C31" s="98">
        <v>1520975</v>
      </c>
      <c r="D31" s="91">
        <v>913676</v>
      </c>
      <c r="E31" s="91">
        <v>607299</v>
      </c>
      <c r="F31" s="91">
        <v>12</v>
      </c>
      <c r="G31" s="91">
        <v>24796</v>
      </c>
      <c r="H31" s="91">
        <v>0</v>
      </c>
      <c r="I31" s="91">
        <v>0</v>
      </c>
      <c r="J31" s="91">
        <v>3928</v>
      </c>
      <c r="K31" s="91">
        <v>40492</v>
      </c>
      <c r="M31" s="185">
        <v>1590203</v>
      </c>
      <c r="N31" t="b">
        <f t="shared" si="0"/>
        <v>1</v>
      </c>
    </row>
    <row r="32" spans="1:14" ht="13.5" customHeight="1" x14ac:dyDescent="0.15">
      <c r="A32" s="15" t="s">
        <v>193</v>
      </c>
      <c r="B32" s="98">
        <v>3456434</v>
      </c>
      <c r="C32" s="98">
        <v>3231195</v>
      </c>
      <c r="D32" s="91">
        <v>2082845</v>
      </c>
      <c r="E32" s="91">
        <v>1148350</v>
      </c>
      <c r="F32" s="91">
        <v>300</v>
      </c>
      <c r="G32" s="91">
        <v>59769</v>
      </c>
      <c r="H32" s="91">
        <v>4548</v>
      </c>
      <c r="I32" s="91">
        <v>0</v>
      </c>
      <c r="J32" s="91">
        <v>54410</v>
      </c>
      <c r="K32" s="91">
        <v>106212</v>
      </c>
      <c r="M32" s="185">
        <v>3456434</v>
      </c>
      <c r="N32" t="b">
        <f t="shared" si="0"/>
        <v>1</v>
      </c>
    </row>
    <row r="33" spans="1:14" ht="13.5" customHeight="1" x14ac:dyDescent="0.15">
      <c r="A33" s="15" t="s">
        <v>194</v>
      </c>
      <c r="B33" s="98">
        <v>2511689</v>
      </c>
      <c r="C33" s="98">
        <v>2303998</v>
      </c>
      <c r="D33" s="91">
        <v>1755627</v>
      </c>
      <c r="E33" s="91">
        <v>548371</v>
      </c>
      <c r="F33" s="91">
        <v>271</v>
      </c>
      <c r="G33" s="91">
        <v>133901</v>
      </c>
      <c r="H33" s="91">
        <v>0</v>
      </c>
      <c r="I33" s="91">
        <v>0</v>
      </c>
      <c r="J33" s="91">
        <v>72313</v>
      </c>
      <c r="K33" s="91">
        <v>1206</v>
      </c>
      <c r="M33" s="185">
        <v>2511689</v>
      </c>
      <c r="N33" t="b">
        <f t="shared" si="0"/>
        <v>1</v>
      </c>
    </row>
    <row r="34" spans="1:14" ht="13.5" customHeight="1" x14ac:dyDescent="0.15">
      <c r="A34" s="15" t="s">
        <v>195</v>
      </c>
      <c r="B34" s="98">
        <v>1637926</v>
      </c>
      <c r="C34" s="98">
        <v>1621317</v>
      </c>
      <c r="D34" s="91">
        <v>866332</v>
      </c>
      <c r="E34" s="91">
        <v>754985</v>
      </c>
      <c r="F34" s="91">
        <v>2003</v>
      </c>
      <c r="G34" s="91">
        <v>11466</v>
      </c>
      <c r="H34" s="91">
        <v>0</v>
      </c>
      <c r="I34" s="91">
        <v>0</v>
      </c>
      <c r="J34" s="91">
        <v>3062</v>
      </c>
      <c r="K34" s="91">
        <v>78</v>
      </c>
      <c r="M34" s="185">
        <v>1637926</v>
      </c>
      <c r="N34" t="b">
        <f t="shared" si="0"/>
        <v>1</v>
      </c>
    </row>
    <row r="35" spans="1:14" ht="13.5" customHeight="1" x14ac:dyDescent="0.15">
      <c r="A35" s="16" t="s">
        <v>196</v>
      </c>
      <c r="B35" s="100">
        <v>650549</v>
      </c>
      <c r="C35" s="100">
        <v>613754</v>
      </c>
      <c r="D35" s="92">
        <v>487478</v>
      </c>
      <c r="E35" s="92">
        <v>126276</v>
      </c>
      <c r="F35" s="92">
        <v>6904</v>
      </c>
      <c r="G35" s="92">
        <v>3395</v>
      </c>
      <c r="H35" s="92">
        <v>22050</v>
      </c>
      <c r="I35" s="92">
        <v>0</v>
      </c>
      <c r="J35" s="92">
        <v>4446</v>
      </c>
      <c r="K35" s="92">
        <v>0</v>
      </c>
      <c r="M35" s="185">
        <v>650549</v>
      </c>
      <c r="N35" t="b">
        <f t="shared" si="0"/>
        <v>1</v>
      </c>
    </row>
    <row r="36" spans="1:14" ht="13.5" customHeight="1" x14ac:dyDescent="0.15">
      <c r="A36" s="15" t="s">
        <v>197</v>
      </c>
      <c r="B36" s="98">
        <v>691975</v>
      </c>
      <c r="C36" s="98">
        <v>684068</v>
      </c>
      <c r="D36" s="91">
        <v>378966</v>
      </c>
      <c r="E36" s="91">
        <v>305102</v>
      </c>
      <c r="F36" s="91">
        <v>270</v>
      </c>
      <c r="G36" s="91">
        <v>3751</v>
      </c>
      <c r="H36" s="91">
        <v>3500</v>
      </c>
      <c r="I36" s="91">
        <v>0</v>
      </c>
      <c r="J36" s="91">
        <v>386</v>
      </c>
      <c r="K36" s="91">
        <v>0</v>
      </c>
      <c r="M36" s="185">
        <v>691975</v>
      </c>
      <c r="N36" t="b">
        <f t="shared" si="0"/>
        <v>1</v>
      </c>
    </row>
    <row r="37" spans="1:14" ht="13.5" customHeight="1" x14ac:dyDescent="0.15">
      <c r="A37" s="15" t="s">
        <v>198</v>
      </c>
      <c r="B37" s="98">
        <v>557773</v>
      </c>
      <c r="C37" s="98">
        <v>547800</v>
      </c>
      <c r="D37" s="91">
        <v>432992</v>
      </c>
      <c r="E37" s="91">
        <v>114808</v>
      </c>
      <c r="F37" s="91">
        <v>329</v>
      </c>
      <c r="G37" s="91">
        <v>8096</v>
      </c>
      <c r="H37" s="91">
        <v>0</v>
      </c>
      <c r="I37" s="91">
        <v>0</v>
      </c>
      <c r="J37" s="91">
        <v>1548</v>
      </c>
      <c r="K37" s="91">
        <v>0</v>
      </c>
      <c r="M37" s="185">
        <v>557773</v>
      </c>
      <c r="N37" t="b">
        <f t="shared" si="0"/>
        <v>1</v>
      </c>
    </row>
    <row r="38" spans="1:14" ht="13.5" customHeight="1" x14ac:dyDescent="0.15">
      <c r="A38" s="15" t="s">
        <v>199</v>
      </c>
      <c r="B38" s="98">
        <v>1122670</v>
      </c>
      <c r="C38" s="98">
        <v>1051581</v>
      </c>
      <c r="D38" s="91">
        <v>827126</v>
      </c>
      <c r="E38" s="91">
        <v>224455</v>
      </c>
      <c r="F38" s="91">
        <v>760</v>
      </c>
      <c r="G38" s="91">
        <v>57069</v>
      </c>
      <c r="H38" s="91">
        <v>0</v>
      </c>
      <c r="I38" s="91">
        <v>0</v>
      </c>
      <c r="J38" s="91">
        <v>13260</v>
      </c>
      <c r="K38" s="91">
        <v>0</v>
      </c>
      <c r="M38" s="185">
        <v>1122670</v>
      </c>
      <c r="N38" t="b">
        <f t="shared" si="0"/>
        <v>1</v>
      </c>
    </row>
    <row r="39" spans="1:14" ht="13.5" customHeight="1" x14ac:dyDescent="0.15">
      <c r="A39" s="15" t="s">
        <v>200</v>
      </c>
      <c r="B39" s="98">
        <v>1747284</v>
      </c>
      <c r="C39" s="98">
        <v>1678537</v>
      </c>
      <c r="D39" s="91">
        <v>813565</v>
      </c>
      <c r="E39" s="91">
        <v>864972</v>
      </c>
      <c r="F39" s="91">
        <v>4905</v>
      </c>
      <c r="G39" s="91">
        <v>31180</v>
      </c>
      <c r="H39" s="91">
        <v>2321</v>
      </c>
      <c r="I39" s="91">
        <v>0</v>
      </c>
      <c r="J39" s="91">
        <v>30341</v>
      </c>
      <c r="K39" s="91">
        <v>0</v>
      </c>
      <c r="M39" s="185">
        <v>1747284</v>
      </c>
      <c r="N39" t="b">
        <f t="shared" si="0"/>
        <v>1</v>
      </c>
    </row>
    <row r="40" spans="1:14" ht="13.5" customHeight="1" x14ac:dyDescent="0.15">
      <c r="A40" s="16" t="s">
        <v>201</v>
      </c>
      <c r="B40" s="100">
        <v>714421</v>
      </c>
      <c r="C40" s="100">
        <v>627419</v>
      </c>
      <c r="D40" s="92">
        <v>501104</v>
      </c>
      <c r="E40" s="92">
        <v>126315</v>
      </c>
      <c r="F40" s="92">
        <v>1912</v>
      </c>
      <c r="G40" s="92">
        <v>30746</v>
      </c>
      <c r="H40" s="92">
        <v>1981</v>
      </c>
      <c r="I40" s="92">
        <v>0</v>
      </c>
      <c r="J40" s="92">
        <v>24356</v>
      </c>
      <c r="K40" s="92">
        <v>28007</v>
      </c>
      <c r="M40" s="185">
        <v>714421</v>
      </c>
      <c r="N40" t="b">
        <f t="shared" si="0"/>
        <v>1</v>
      </c>
    </row>
    <row r="41" spans="1:14" ht="13.5" customHeight="1" x14ac:dyDescent="0.15">
      <c r="A41" s="15" t="s">
        <v>202</v>
      </c>
      <c r="B41" s="98">
        <v>509151</v>
      </c>
      <c r="C41" s="98">
        <v>469035</v>
      </c>
      <c r="D41" s="91">
        <v>277955</v>
      </c>
      <c r="E41" s="91">
        <v>191080</v>
      </c>
      <c r="F41" s="91">
        <v>38</v>
      </c>
      <c r="G41" s="91">
        <v>10993</v>
      </c>
      <c r="H41" s="91">
        <v>0</v>
      </c>
      <c r="I41" s="91">
        <v>0</v>
      </c>
      <c r="J41" s="91">
        <v>27992</v>
      </c>
      <c r="K41" s="91">
        <v>1093</v>
      </c>
      <c r="M41" s="185">
        <v>509151</v>
      </c>
      <c r="N41" t="b">
        <f t="shared" si="0"/>
        <v>1</v>
      </c>
    </row>
    <row r="42" spans="1:14" ht="13.5" customHeight="1" x14ac:dyDescent="0.15">
      <c r="A42" s="15" t="s">
        <v>203</v>
      </c>
      <c r="B42" s="98">
        <v>679998</v>
      </c>
      <c r="C42" s="98">
        <v>650718</v>
      </c>
      <c r="D42" s="91">
        <v>507893</v>
      </c>
      <c r="E42" s="91">
        <v>142825</v>
      </c>
      <c r="F42" s="91">
        <v>0</v>
      </c>
      <c r="G42" s="91">
        <v>11645</v>
      </c>
      <c r="H42" s="91">
        <v>251</v>
      </c>
      <c r="I42" s="91">
        <v>0</v>
      </c>
      <c r="J42" s="91">
        <v>7442</v>
      </c>
      <c r="K42" s="91">
        <v>9942</v>
      </c>
      <c r="M42" s="185">
        <v>679998</v>
      </c>
      <c r="N42" t="b">
        <f t="shared" si="0"/>
        <v>1</v>
      </c>
    </row>
    <row r="43" spans="1:14" ht="13.5" customHeight="1" x14ac:dyDescent="0.15">
      <c r="A43" s="15" t="s">
        <v>204</v>
      </c>
      <c r="B43" s="98">
        <v>670910</v>
      </c>
      <c r="C43" s="98">
        <v>591638</v>
      </c>
      <c r="D43" s="91">
        <v>457344</v>
      </c>
      <c r="E43" s="91">
        <v>134294</v>
      </c>
      <c r="F43" s="91">
        <v>4381</v>
      </c>
      <c r="G43" s="91">
        <v>11245</v>
      </c>
      <c r="H43" s="91">
        <v>2742</v>
      </c>
      <c r="I43" s="91">
        <v>0</v>
      </c>
      <c r="J43" s="91">
        <v>60904</v>
      </c>
      <c r="K43" s="91">
        <v>0</v>
      </c>
      <c r="M43" s="185">
        <v>670910</v>
      </c>
      <c r="N43" t="b">
        <f t="shared" si="0"/>
        <v>1</v>
      </c>
    </row>
    <row r="44" spans="1:14" ht="13.5" customHeight="1" x14ac:dyDescent="0.15">
      <c r="A44" s="16" t="s">
        <v>205</v>
      </c>
      <c r="B44" s="100">
        <v>599519</v>
      </c>
      <c r="C44" s="100">
        <v>588046</v>
      </c>
      <c r="D44" s="92">
        <v>350635</v>
      </c>
      <c r="E44" s="92">
        <v>237411</v>
      </c>
      <c r="F44" s="92">
        <v>1401</v>
      </c>
      <c r="G44" s="92">
        <v>5427</v>
      </c>
      <c r="H44" s="92">
        <v>225</v>
      </c>
      <c r="I44" s="92">
        <v>0</v>
      </c>
      <c r="J44" s="92">
        <v>3772</v>
      </c>
      <c r="K44" s="92">
        <v>648</v>
      </c>
      <c r="M44" s="185">
        <v>599519</v>
      </c>
      <c r="N44" t="b">
        <f t="shared" si="0"/>
        <v>1</v>
      </c>
    </row>
    <row r="45" spans="1:14" ht="13.5" customHeight="1" x14ac:dyDescent="0.15">
      <c r="A45" s="15" t="s">
        <v>206</v>
      </c>
      <c r="B45" s="98">
        <v>1948745</v>
      </c>
      <c r="C45" s="98">
        <v>1844179</v>
      </c>
      <c r="D45" s="91">
        <v>1243429</v>
      </c>
      <c r="E45" s="91">
        <v>600750</v>
      </c>
      <c r="F45" s="91">
        <v>1369</v>
      </c>
      <c r="G45" s="91">
        <v>61349</v>
      </c>
      <c r="H45" s="91">
        <v>4349</v>
      </c>
      <c r="I45" s="91">
        <v>0</v>
      </c>
      <c r="J45" s="91">
        <v>31275</v>
      </c>
      <c r="K45" s="91">
        <v>6224</v>
      </c>
      <c r="M45" s="185">
        <v>1948745</v>
      </c>
      <c r="N45" t="b">
        <f t="shared" si="0"/>
        <v>1</v>
      </c>
    </row>
    <row r="46" spans="1:14" ht="13.5" customHeight="1" x14ac:dyDescent="0.15">
      <c r="A46" s="15" t="s">
        <v>207</v>
      </c>
      <c r="B46" s="98">
        <v>690800</v>
      </c>
      <c r="C46" s="98">
        <v>647839</v>
      </c>
      <c r="D46" s="91">
        <v>481133</v>
      </c>
      <c r="E46" s="91">
        <v>166706</v>
      </c>
      <c r="F46" s="91">
        <v>1916</v>
      </c>
      <c r="G46" s="91">
        <v>15253</v>
      </c>
      <c r="H46" s="91">
        <v>0</v>
      </c>
      <c r="I46" s="91">
        <v>0</v>
      </c>
      <c r="J46" s="91">
        <v>25792</v>
      </c>
      <c r="K46" s="91">
        <v>0</v>
      </c>
      <c r="M46" s="185">
        <v>690800</v>
      </c>
      <c r="N46" t="b">
        <f t="shared" si="0"/>
        <v>1</v>
      </c>
    </row>
    <row r="47" spans="1:14" ht="13.5" customHeight="1" x14ac:dyDescent="0.15">
      <c r="A47" s="15" t="s">
        <v>208</v>
      </c>
      <c r="B47" s="98">
        <v>735306</v>
      </c>
      <c r="C47" s="98">
        <v>604305</v>
      </c>
      <c r="D47" s="91">
        <v>463115</v>
      </c>
      <c r="E47" s="91">
        <v>141190</v>
      </c>
      <c r="F47" s="91">
        <v>145</v>
      </c>
      <c r="G47" s="91">
        <v>41047</v>
      </c>
      <c r="H47" s="91">
        <v>84359</v>
      </c>
      <c r="I47" s="91">
        <v>0</v>
      </c>
      <c r="J47" s="91">
        <v>5450</v>
      </c>
      <c r="K47" s="91">
        <v>0</v>
      </c>
      <c r="M47" s="185">
        <v>735306</v>
      </c>
      <c r="N47" t="b">
        <f t="shared" si="0"/>
        <v>1</v>
      </c>
    </row>
    <row r="48" spans="1:14" ht="13.5" customHeight="1" x14ac:dyDescent="0.15">
      <c r="A48" s="15" t="s">
        <v>209</v>
      </c>
      <c r="B48" s="98">
        <v>1054403</v>
      </c>
      <c r="C48" s="98">
        <v>1010926</v>
      </c>
      <c r="D48" s="91">
        <v>773412</v>
      </c>
      <c r="E48" s="91">
        <v>237514</v>
      </c>
      <c r="F48" s="91">
        <v>2396</v>
      </c>
      <c r="G48" s="91">
        <v>21894</v>
      </c>
      <c r="H48" s="91">
        <v>1028</v>
      </c>
      <c r="I48" s="91">
        <v>0</v>
      </c>
      <c r="J48" s="91">
        <v>18140</v>
      </c>
      <c r="K48" s="91">
        <v>19</v>
      </c>
      <c r="M48" s="185">
        <v>1054403</v>
      </c>
      <c r="N48" t="b">
        <f t="shared" si="0"/>
        <v>1</v>
      </c>
    </row>
    <row r="49" spans="1:14" ht="13.5" customHeight="1" x14ac:dyDescent="0.15">
      <c r="A49" s="15" t="s">
        <v>210</v>
      </c>
      <c r="B49" s="98">
        <v>1139953</v>
      </c>
      <c r="C49" s="98">
        <v>1067939</v>
      </c>
      <c r="D49" s="91">
        <v>470283</v>
      </c>
      <c r="E49" s="91">
        <v>597656</v>
      </c>
      <c r="F49" s="91">
        <v>1226</v>
      </c>
      <c r="G49" s="91">
        <v>31647</v>
      </c>
      <c r="H49" s="91">
        <v>1985</v>
      </c>
      <c r="I49" s="91">
        <v>0</v>
      </c>
      <c r="J49" s="91">
        <v>23169</v>
      </c>
      <c r="K49" s="91">
        <v>13987</v>
      </c>
      <c r="M49" s="185">
        <v>1139953</v>
      </c>
      <c r="N49" t="b">
        <f t="shared" si="0"/>
        <v>1</v>
      </c>
    </row>
    <row r="50" spans="1:14" ht="13.5" customHeight="1" x14ac:dyDescent="0.15">
      <c r="A50" s="15" t="s">
        <v>211</v>
      </c>
      <c r="B50" s="98">
        <v>702675</v>
      </c>
      <c r="C50" s="98">
        <v>589002</v>
      </c>
      <c r="D50" s="91">
        <v>501764</v>
      </c>
      <c r="E50" s="91">
        <v>87238</v>
      </c>
      <c r="F50" s="91">
        <v>8062</v>
      </c>
      <c r="G50" s="91">
        <v>20212</v>
      </c>
      <c r="H50" s="91">
        <v>0</v>
      </c>
      <c r="I50" s="91">
        <v>0</v>
      </c>
      <c r="J50" s="91">
        <v>85399</v>
      </c>
      <c r="K50" s="91">
        <v>0</v>
      </c>
      <c r="M50" s="185">
        <v>702675</v>
      </c>
      <c r="N50" t="b">
        <f t="shared" si="0"/>
        <v>1</v>
      </c>
    </row>
    <row r="51" spans="1:14" ht="13.5" customHeight="1" x14ac:dyDescent="0.15">
      <c r="A51" s="15" t="s">
        <v>212</v>
      </c>
      <c r="B51" s="98">
        <v>1105432</v>
      </c>
      <c r="C51" s="98">
        <v>1057414</v>
      </c>
      <c r="D51" s="91">
        <v>662036</v>
      </c>
      <c r="E51" s="91">
        <v>395378</v>
      </c>
      <c r="F51" s="91">
        <v>1480</v>
      </c>
      <c r="G51" s="91">
        <v>27469</v>
      </c>
      <c r="H51" s="91">
        <v>388</v>
      </c>
      <c r="I51" s="91">
        <v>0</v>
      </c>
      <c r="J51" s="91">
        <v>18681</v>
      </c>
      <c r="K51" s="91">
        <v>0</v>
      </c>
      <c r="M51" s="185">
        <v>1105432</v>
      </c>
      <c r="N51" t="b">
        <f t="shared" si="0"/>
        <v>1</v>
      </c>
    </row>
    <row r="52" spans="1:14" ht="13.5" customHeight="1" thickBot="1" x14ac:dyDescent="0.2">
      <c r="A52" s="15" t="s">
        <v>213</v>
      </c>
      <c r="B52" s="98">
        <v>378575</v>
      </c>
      <c r="C52" s="98">
        <v>359316</v>
      </c>
      <c r="D52" s="91">
        <v>225363</v>
      </c>
      <c r="E52" s="91">
        <v>133953</v>
      </c>
      <c r="F52" s="91">
        <v>110</v>
      </c>
      <c r="G52" s="91">
        <v>13983</v>
      </c>
      <c r="H52" s="91">
        <v>0</v>
      </c>
      <c r="I52" s="91">
        <v>0</v>
      </c>
      <c r="J52" s="91">
        <v>5164</v>
      </c>
      <c r="K52" s="91">
        <v>2</v>
      </c>
      <c r="M52" s="202">
        <v>378575</v>
      </c>
      <c r="N52" t="b">
        <f t="shared" si="0"/>
        <v>1</v>
      </c>
    </row>
    <row r="53" spans="1:14" ht="13.5" customHeight="1" thickBot="1" x14ac:dyDescent="0.2">
      <c r="A53" s="19" t="s">
        <v>18</v>
      </c>
      <c r="B53" s="93">
        <v>90800192</v>
      </c>
      <c r="C53" s="93">
        <v>84185989</v>
      </c>
      <c r="D53" s="93">
        <v>53830137</v>
      </c>
      <c r="E53" s="93">
        <v>30355852</v>
      </c>
      <c r="F53" s="93">
        <v>268705</v>
      </c>
      <c r="G53" s="93">
        <v>2259208</v>
      </c>
      <c r="H53" s="93">
        <v>254474</v>
      </c>
      <c r="I53" s="93">
        <v>3000</v>
      </c>
      <c r="J53" s="93">
        <v>3285510</v>
      </c>
      <c r="K53" s="93">
        <v>543306</v>
      </c>
      <c r="M53" s="298">
        <f>SUM(M6:M52)</f>
        <v>90800192</v>
      </c>
      <c r="N53" t="b">
        <f t="shared" si="0"/>
        <v>1</v>
      </c>
    </row>
    <row r="54" spans="1:14" ht="13.5" customHeight="1" x14ac:dyDescent="0.15">
      <c r="A54" s="15" t="s">
        <v>129</v>
      </c>
      <c r="B54" s="98">
        <v>1606994</v>
      </c>
      <c r="C54" s="98">
        <v>1564983</v>
      </c>
      <c r="D54" s="91">
        <v>1299402</v>
      </c>
      <c r="E54" s="91">
        <v>265581</v>
      </c>
      <c r="F54" s="91">
        <v>7</v>
      </c>
      <c r="G54" s="91">
        <v>8515</v>
      </c>
      <c r="H54" s="91">
        <v>0</v>
      </c>
      <c r="I54" s="91">
        <v>0</v>
      </c>
      <c r="J54" s="91">
        <v>32831</v>
      </c>
      <c r="K54" s="91">
        <v>658</v>
      </c>
      <c r="M54" s="226">
        <v>1606994</v>
      </c>
      <c r="N54" t="b">
        <f t="shared" si="0"/>
        <v>1</v>
      </c>
    </row>
    <row r="55" spans="1:14" ht="13.5" customHeight="1" x14ac:dyDescent="0.15">
      <c r="A55" s="15" t="s">
        <v>130</v>
      </c>
      <c r="B55" s="98">
        <v>161481</v>
      </c>
      <c r="C55" s="98">
        <v>150718</v>
      </c>
      <c r="D55" s="91">
        <v>110170</v>
      </c>
      <c r="E55" s="91">
        <v>40548</v>
      </c>
      <c r="F55" s="91">
        <v>0</v>
      </c>
      <c r="G55" s="91">
        <v>10196</v>
      </c>
      <c r="H55" s="91">
        <v>0</v>
      </c>
      <c r="I55" s="91">
        <v>0</v>
      </c>
      <c r="J55" s="91">
        <v>567</v>
      </c>
      <c r="K55" s="91">
        <v>0</v>
      </c>
      <c r="M55" s="227">
        <v>161481</v>
      </c>
      <c r="N55" t="b">
        <f t="shared" si="0"/>
        <v>1</v>
      </c>
    </row>
    <row r="56" spans="1:14" ht="13.5" customHeight="1" x14ac:dyDescent="0.15">
      <c r="A56" s="15" t="s">
        <v>131</v>
      </c>
      <c r="B56" s="98">
        <v>515690</v>
      </c>
      <c r="C56" s="98">
        <v>504405</v>
      </c>
      <c r="D56" s="91">
        <v>382162</v>
      </c>
      <c r="E56" s="91">
        <v>122243</v>
      </c>
      <c r="F56" s="91">
        <v>0</v>
      </c>
      <c r="G56" s="91">
        <v>6783</v>
      </c>
      <c r="H56" s="91">
        <v>0</v>
      </c>
      <c r="I56" s="91">
        <v>0</v>
      </c>
      <c r="J56" s="91">
        <v>4502</v>
      </c>
      <c r="K56" s="91">
        <v>0</v>
      </c>
      <c r="M56" s="227">
        <v>515690</v>
      </c>
      <c r="N56" t="b">
        <f t="shared" si="0"/>
        <v>1</v>
      </c>
    </row>
    <row r="57" spans="1:14" ht="13.5" customHeight="1" x14ac:dyDescent="0.15">
      <c r="A57" s="15" t="s">
        <v>132</v>
      </c>
      <c r="B57" s="98">
        <v>363247</v>
      </c>
      <c r="C57" s="98">
        <v>265890</v>
      </c>
      <c r="D57" s="91">
        <v>179749</v>
      </c>
      <c r="E57" s="91">
        <v>86141</v>
      </c>
      <c r="F57" s="91">
        <v>360</v>
      </c>
      <c r="G57" s="91">
        <v>9185</v>
      </c>
      <c r="H57" s="91">
        <v>0</v>
      </c>
      <c r="I57" s="91">
        <v>0</v>
      </c>
      <c r="J57" s="91">
        <v>87812</v>
      </c>
      <c r="K57" s="91">
        <v>0</v>
      </c>
      <c r="M57" s="227">
        <v>363247</v>
      </c>
      <c r="N57" t="b">
        <f t="shared" si="0"/>
        <v>1</v>
      </c>
    </row>
    <row r="58" spans="1:14" ht="13.5" customHeight="1" x14ac:dyDescent="0.15">
      <c r="A58" s="15" t="s">
        <v>146</v>
      </c>
      <c r="B58" s="98">
        <v>5716938</v>
      </c>
      <c r="C58" s="98">
        <v>5573035</v>
      </c>
      <c r="D58" s="91">
        <v>2706414</v>
      </c>
      <c r="E58" s="91">
        <v>2866621</v>
      </c>
      <c r="F58" s="91">
        <v>0</v>
      </c>
      <c r="G58" s="91">
        <v>59630</v>
      </c>
      <c r="H58" s="91">
        <v>13147</v>
      </c>
      <c r="I58" s="91">
        <v>0</v>
      </c>
      <c r="J58" s="91">
        <v>68636</v>
      </c>
      <c r="K58" s="91">
        <v>2490</v>
      </c>
      <c r="M58" s="227">
        <v>5716938</v>
      </c>
      <c r="N58" t="b">
        <f t="shared" si="0"/>
        <v>1</v>
      </c>
    </row>
    <row r="59" spans="1:14" ht="13.5" customHeight="1" x14ac:dyDescent="0.15">
      <c r="A59" s="15" t="s">
        <v>133</v>
      </c>
      <c r="B59" s="98">
        <v>703928</v>
      </c>
      <c r="C59" s="98">
        <v>657103</v>
      </c>
      <c r="D59" s="91">
        <v>521375</v>
      </c>
      <c r="E59" s="91">
        <v>135728</v>
      </c>
      <c r="F59" s="91">
        <v>101</v>
      </c>
      <c r="G59" s="91">
        <v>37716</v>
      </c>
      <c r="H59" s="91">
        <v>7</v>
      </c>
      <c r="I59" s="91">
        <v>0</v>
      </c>
      <c r="J59" s="91">
        <v>6365</v>
      </c>
      <c r="K59" s="91">
        <v>2636</v>
      </c>
      <c r="M59" s="227">
        <v>703928</v>
      </c>
      <c r="N59" t="b">
        <f t="shared" si="0"/>
        <v>1</v>
      </c>
    </row>
    <row r="60" spans="1:14" ht="13.5" customHeight="1" x14ac:dyDescent="0.15">
      <c r="A60" s="15" t="s">
        <v>134</v>
      </c>
      <c r="B60" s="98">
        <v>1251838</v>
      </c>
      <c r="C60" s="98">
        <v>1150237</v>
      </c>
      <c r="D60" s="91">
        <v>656344</v>
      </c>
      <c r="E60" s="91">
        <v>493893</v>
      </c>
      <c r="F60" s="91">
        <v>0</v>
      </c>
      <c r="G60" s="91">
        <v>7788</v>
      </c>
      <c r="H60" s="91">
        <v>0</v>
      </c>
      <c r="I60" s="91">
        <v>0</v>
      </c>
      <c r="J60" s="91">
        <v>93813</v>
      </c>
      <c r="K60" s="91">
        <v>0</v>
      </c>
      <c r="M60" s="227">
        <v>1251838</v>
      </c>
      <c r="N60" t="b">
        <f t="shared" si="0"/>
        <v>1</v>
      </c>
    </row>
    <row r="61" spans="1:14" ht="13.5" customHeight="1" x14ac:dyDescent="0.15">
      <c r="A61" s="15" t="s">
        <v>160</v>
      </c>
      <c r="B61" s="98">
        <v>230514</v>
      </c>
      <c r="C61" s="98">
        <v>209106</v>
      </c>
      <c r="D61" s="91">
        <v>133904</v>
      </c>
      <c r="E61" s="91">
        <v>75202</v>
      </c>
      <c r="F61" s="91">
        <v>0</v>
      </c>
      <c r="G61" s="91">
        <v>20597</v>
      </c>
      <c r="H61" s="91">
        <v>0</v>
      </c>
      <c r="I61" s="91">
        <v>0</v>
      </c>
      <c r="J61" s="91">
        <v>727</v>
      </c>
      <c r="K61" s="91">
        <v>84</v>
      </c>
      <c r="M61" s="227">
        <v>230514</v>
      </c>
      <c r="N61" t="b">
        <f t="shared" si="0"/>
        <v>1</v>
      </c>
    </row>
    <row r="62" spans="1:14" ht="13.5" customHeight="1" x14ac:dyDescent="0.15">
      <c r="A62" s="15" t="s">
        <v>135</v>
      </c>
      <c r="B62" s="98">
        <v>338686</v>
      </c>
      <c r="C62" s="98">
        <v>319588</v>
      </c>
      <c r="D62" s="91">
        <v>202439</v>
      </c>
      <c r="E62" s="91">
        <v>117149</v>
      </c>
      <c r="F62" s="91">
        <v>0</v>
      </c>
      <c r="G62" s="91">
        <v>5136</v>
      </c>
      <c r="H62" s="91">
        <v>8956</v>
      </c>
      <c r="I62" s="91">
        <v>0</v>
      </c>
      <c r="J62" s="91">
        <v>4765</v>
      </c>
      <c r="K62" s="91">
        <v>241</v>
      </c>
      <c r="M62" s="227">
        <v>338686</v>
      </c>
      <c r="N62" t="b">
        <f t="shared" si="0"/>
        <v>1</v>
      </c>
    </row>
    <row r="63" spans="1:14" ht="13.5" customHeight="1" x14ac:dyDescent="0.15">
      <c r="A63" s="15" t="s">
        <v>136</v>
      </c>
      <c r="B63" s="98">
        <v>686828</v>
      </c>
      <c r="C63" s="98">
        <v>623740</v>
      </c>
      <c r="D63" s="91">
        <v>261308</v>
      </c>
      <c r="E63" s="91">
        <v>362432</v>
      </c>
      <c r="F63" s="91">
        <v>0</v>
      </c>
      <c r="G63" s="91">
        <v>13795</v>
      </c>
      <c r="H63" s="91">
        <v>0</v>
      </c>
      <c r="I63" s="91">
        <v>0</v>
      </c>
      <c r="J63" s="91">
        <v>49293</v>
      </c>
      <c r="K63" s="91">
        <v>0</v>
      </c>
      <c r="M63" s="227">
        <v>686828</v>
      </c>
      <c r="N63" t="b">
        <f t="shared" si="0"/>
        <v>1</v>
      </c>
    </row>
    <row r="64" spans="1:14" ht="13.5" customHeight="1" x14ac:dyDescent="0.15">
      <c r="A64" s="15" t="s">
        <v>137</v>
      </c>
      <c r="B64" s="98">
        <v>520135</v>
      </c>
      <c r="C64" s="98">
        <v>488169</v>
      </c>
      <c r="D64" s="91">
        <v>362450</v>
      </c>
      <c r="E64" s="91">
        <v>125719</v>
      </c>
      <c r="F64" s="91">
        <v>9614</v>
      </c>
      <c r="G64" s="91">
        <v>12045</v>
      </c>
      <c r="H64" s="91">
        <v>0</v>
      </c>
      <c r="I64" s="91">
        <v>0</v>
      </c>
      <c r="J64" s="91">
        <v>10307</v>
      </c>
      <c r="K64" s="91">
        <v>0</v>
      </c>
      <c r="M64" s="227">
        <v>520135</v>
      </c>
      <c r="N64" t="b">
        <f t="shared" si="0"/>
        <v>1</v>
      </c>
    </row>
    <row r="65" spans="1:33" ht="13.5" customHeight="1" x14ac:dyDescent="0.15">
      <c r="A65" s="15" t="s">
        <v>138</v>
      </c>
      <c r="B65" s="98">
        <v>333044</v>
      </c>
      <c r="C65" s="98">
        <v>317486</v>
      </c>
      <c r="D65" s="91">
        <v>240416</v>
      </c>
      <c r="E65" s="91">
        <v>77070</v>
      </c>
      <c r="F65" s="91">
        <v>0</v>
      </c>
      <c r="G65" s="91">
        <v>11671</v>
      </c>
      <c r="H65" s="91">
        <v>0</v>
      </c>
      <c r="I65" s="91">
        <v>0</v>
      </c>
      <c r="J65" s="91">
        <v>3484</v>
      </c>
      <c r="K65" s="91">
        <v>403</v>
      </c>
      <c r="M65" s="227">
        <v>333044</v>
      </c>
      <c r="N65" t="b">
        <f t="shared" si="0"/>
        <v>1</v>
      </c>
    </row>
    <row r="66" spans="1:33" ht="13.5" customHeight="1" x14ac:dyDescent="0.15">
      <c r="A66" s="15" t="s">
        <v>139</v>
      </c>
      <c r="B66" s="98">
        <v>430837</v>
      </c>
      <c r="C66" s="98">
        <v>426313</v>
      </c>
      <c r="D66" s="91">
        <v>341081</v>
      </c>
      <c r="E66" s="91">
        <v>85232</v>
      </c>
      <c r="F66" s="91">
        <v>12</v>
      </c>
      <c r="G66" s="91">
        <v>3570</v>
      </c>
      <c r="H66" s="91">
        <v>0</v>
      </c>
      <c r="I66" s="91">
        <v>0</v>
      </c>
      <c r="J66" s="91">
        <v>937</v>
      </c>
      <c r="K66" s="91">
        <v>5</v>
      </c>
      <c r="M66" s="227">
        <v>430837</v>
      </c>
      <c r="N66" t="b">
        <f t="shared" si="0"/>
        <v>1</v>
      </c>
    </row>
    <row r="67" spans="1:33" ht="13.5" customHeight="1" x14ac:dyDescent="0.15">
      <c r="A67" s="15" t="s">
        <v>140</v>
      </c>
      <c r="B67" s="98">
        <v>756280</v>
      </c>
      <c r="C67" s="98">
        <v>735222</v>
      </c>
      <c r="D67" s="91">
        <v>507083</v>
      </c>
      <c r="E67" s="91">
        <v>228139</v>
      </c>
      <c r="F67" s="91">
        <v>0</v>
      </c>
      <c r="G67" s="91">
        <v>13986</v>
      </c>
      <c r="H67" s="91">
        <v>4272</v>
      </c>
      <c r="I67" s="91">
        <v>0</v>
      </c>
      <c r="J67" s="91">
        <v>2800</v>
      </c>
      <c r="K67" s="91">
        <v>0</v>
      </c>
      <c r="M67" s="227">
        <v>756280</v>
      </c>
      <c r="N67" t="b">
        <f t="shared" si="0"/>
        <v>1</v>
      </c>
    </row>
    <row r="68" spans="1:33" ht="13.5" customHeight="1" x14ac:dyDescent="0.15">
      <c r="A68" s="15" t="s">
        <v>141</v>
      </c>
      <c r="B68" s="98">
        <v>437107</v>
      </c>
      <c r="C68" s="98">
        <v>371635</v>
      </c>
      <c r="D68" s="91">
        <v>186977</v>
      </c>
      <c r="E68" s="91">
        <v>184658</v>
      </c>
      <c r="F68" s="91">
        <v>0</v>
      </c>
      <c r="G68" s="91">
        <v>4283</v>
      </c>
      <c r="H68" s="91">
        <v>0</v>
      </c>
      <c r="I68" s="91">
        <v>0</v>
      </c>
      <c r="J68" s="91">
        <v>1169</v>
      </c>
      <c r="K68" s="91">
        <v>60020</v>
      </c>
      <c r="M68" s="227">
        <v>437107</v>
      </c>
      <c r="N68" t="b">
        <f t="shared" si="0"/>
        <v>1</v>
      </c>
    </row>
    <row r="69" spans="1:33" ht="13.5" customHeight="1" x14ac:dyDescent="0.15">
      <c r="A69" s="15" t="s">
        <v>142</v>
      </c>
      <c r="B69" s="98">
        <v>416212</v>
      </c>
      <c r="C69" s="98">
        <v>382324</v>
      </c>
      <c r="D69" s="91">
        <v>267040</v>
      </c>
      <c r="E69" s="91">
        <v>115284</v>
      </c>
      <c r="F69" s="91">
        <v>0</v>
      </c>
      <c r="G69" s="91">
        <v>31674</v>
      </c>
      <c r="H69" s="91">
        <v>0</v>
      </c>
      <c r="I69" s="91">
        <v>0</v>
      </c>
      <c r="J69" s="91">
        <v>2214</v>
      </c>
      <c r="K69" s="91">
        <v>0</v>
      </c>
      <c r="M69" s="227">
        <v>416212</v>
      </c>
      <c r="N69" t="b">
        <f t="shared" si="0"/>
        <v>1</v>
      </c>
    </row>
    <row r="70" spans="1:33" ht="13.5" customHeight="1" x14ac:dyDescent="0.15">
      <c r="A70" s="15" t="s">
        <v>158</v>
      </c>
      <c r="B70" s="98">
        <v>402552</v>
      </c>
      <c r="C70" s="98">
        <v>385101</v>
      </c>
      <c r="D70" s="91">
        <v>288403</v>
      </c>
      <c r="E70" s="91">
        <v>96698</v>
      </c>
      <c r="F70" s="91">
        <v>1</v>
      </c>
      <c r="G70" s="91">
        <v>14872</v>
      </c>
      <c r="H70" s="91">
        <v>0</v>
      </c>
      <c r="I70" s="91">
        <v>0</v>
      </c>
      <c r="J70" s="91">
        <v>2578</v>
      </c>
      <c r="K70" s="91">
        <v>0</v>
      </c>
      <c r="M70" s="227">
        <v>402552</v>
      </c>
      <c r="N70" t="b">
        <f t="shared" si="0"/>
        <v>1</v>
      </c>
    </row>
    <row r="71" spans="1:33" ht="13.5" customHeight="1" x14ac:dyDescent="0.15">
      <c r="A71" s="15" t="s">
        <v>143</v>
      </c>
      <c r="B71" s="98">
        <v>315792</v>
      </c>
      <c r="C71" s="98">
        <v>306831</v>
      </c>
      <c r="D71" s="91">
        <v>151437</v>
      </c>
      <c r="E71" s="91">
        <v>155394</v>
      </c>
      <c r="F71" s="91">
        <v>40</v>
      </c>
      <c r="G71" s="91">
        <v>6566</v>
      </c>
      <c r="H71" s="91">
        <v>2</v>
      </c>
      <c r="I71" s="91">
        <v>0</v>
      </c>
      <c r="J71" s="91">
        <v>2353</v>
      </c>
      <c r="K71" s="91">
        <v>0</v>
      </c>
      <c r="M71" s="227">
        <v>315792</v>
      </c>
      <c r="N71" t="b">
        <f t="shared" ref="N71:N75" si="1">EXACT(B71,M71)</f>
        <v>1</v>
      </c>
    </row>
    <row r="72" spans="1:33" ht="13.5" customHeight="1" x14ac:dyDescent="0.15">
      <c r="A72" s="15" t="s">
        <v>144</v>
      </c>
      <c r="B72" s="98">
        <v>344409</v>
      </c>
      <c r="C72" s="98">
        <v>325261</v>
      </c>
      <c r="D72" s="91">
        <v>216759</v>
      </c>
      <c r="E72" s="91">
        <v>108502</v>
      </c>
      <c r="F72" s="91">
        <v>906</v>
      </c>
      <c r="G72" s="91">
        <v>3434</v>
      </c>
      <c r="H72" s="91">
        <v>205</v>
      </c>
      <c r="I72" s="91">
        <v>0</v>
      </c>
      <c r="J72" s="91">
        <v>14596</v>
      </c>
      <c r="K72" s="91">
        <v>7</v>
      </c>
      <c r="M72" s="227">
        <v>344409</v>
      </c>
      <c r="N72" t="b">
        <f t="shared" si="1"/>
        <v>1</v>
      </c>
    </row>
    <row r="73" spans="1:33" ht="13.5" customHeight="1" x14ac:dyDescent="0.15">
      <c r="A73" s="15" t="s">
        <v>145</v>
      </c>
      <c r="B73" s="98">
        <v>204654</v>
      </c>
      <c r="C73" s="98">
        <v>200269</v>
      </c>
      <c r="D73" s="91">
        <v>157024</v>
      </c>
      <c r="E73" s="91">
        <v>43245</v>
      </c>
      <c r="F73" s="91">
        <v>6</v>
      </c>
      <c r="G73" s="91">
        <v>3610</v>
      </c>
      <c r="H73" s="91">
        <v>0</v>
      </c>
      <c r="I73" s="91">
        <v>0</v>
      </c>
      <c r="J73" s="91">
        <v>626</v>
      </c>
      <c r="K73" s="91">
        <v>143</v>
      </c>
      <c r="M73" s="227">
        <v>204654</v>
      </c>
      <c r="N73" t="b">
        <f t="shared" si="1"/>
        <v>1</v>
      </c>
    </row>
    <row r="74" spans="1:33" ht="13.5" customHeight="1" thickBot="1" x14ac:dyDescent="0.2">
      <c r="A74" s="15" t="s">
        <v>162</v>
      </c>
      <c r="B74" s="98">
        <v>361739</v>
      </c>
      <c r="C74" s="98">
        <v>351738</v>
      </c>
      <c r="D74" s="91">
        <v>269415</v>
      </c>
      <c r="E74" s="91">
        <v>82323</v>
      </c>
      <c r="F74" s="91">
        <v>0</v>
      </c>
      <c r="G74" s="91">
        <v>4357</v>
      </c>
      <c r="H74" s="91">
        <v>0</v>
      </c>
      <c r="I74" s="91">
        <v>0</v>
      </c>
      <c r="J74" s="91">
        <v>5644</v>
      </c>
      <c r="K74" s="91">
        <v>0</v>
      </c>
      <c r="M74" s="228">
        <v>361739</v>
      </c>
      <c r="N74" t="b">
        <f t="shared" si="1"/>
        <v>1</v>
      </c>
    </row>
    <row r="75" spans="1:33" ht="13.5" customHeight="1" x14ac:dyDescent="0.15">
      <c r="A75" s="19" t="str">
        <f>'1－1－2'!A74</f>
        <v>２１都市計</v>
      </c>
      <c r="B75" s="20">
        <v>16098905</v>
      </c>
      <c r="C75" s="20">
        <v>15309154</v>
      </c>
      <c r="D75" s="20">
        <v>9441352</v>
      </c>
      <c r="E75" s="20">
        <v>5867802</v>
      </c>
      <c r="F75" s="20">
        <v>11047</v>
      </c>
      <c r="G75" s="20">
        <v>289409</v>
      </c>
      <c r="H75" s="20">
        <v>26589</v>
      </c>
      <c r="I75" s="20">
        <v>0</v>
      </c>
      <c r="J75" s="20">
        <v>396019</v>
      </c>
      <c r="K75" s="20">
        <v>66687</v>
      </c>
      <c r="M75" s="298">
        <f>SUM(M54:M74)</f>
        <v>16098905</v>
      </c>
      <c r="N75" t="b">
        <f t="shared" si="1"/>
        <v>1</v>
      </c>
    </row>
    <row r="76" spans="1:33" ht="13.5" customHeight="1" x14ac:dyDescent="0.15"/>
    <row r="77" spans="1:33" ht="13.5" customHeight="1" x14ac:dyDescent="0.15">
      <c r="A77" s="28" t="str">
        <f>'1－1－2'!A76</f>
        <v>（注）　２１都市計については都道府県計の内数。</v>
      </c>
    </row>
    <row r="80" spans="1:33" ht="21" x14ac:dyDescent="0.15">
      <c r="A80" s="335" t="s">
        <v>405</v>
      </c>
      <c r="B80" s="337" t="s">
        <v>406</v>
      </c>
      <c r="C80" s="337" t="s">
        <v>407</v>
      </c>
      <c r="D80" s="337" t="s">
        <v>408</v>
      </c>
      <c r="E80" s="339"/>
      <c r="F80" s="340"/>
      <c r="G80" s="340"/>
      <c r="H80" s="340"/>
      <c r="I80" s="340"/>
      <c r="J80" s="340"/>
      <c r="K80" s="341"/>
      <c r="L80" s="339"/>
      <c r="M80" s="340"/>
      <c r="N80" s="340"/>
      <c r="O80" s="340"/>
      <c r="P80" s="340"/>
      <c r="Q80" s="341"/>
      <c r="R80" s="330" t="s">
        <v>405</v>
      </c>
      <c r="S80" s="144"/>
      <c r="T80" s="144" t="s">
        <v>409</v>
      </c>
      <c r="U80" s="145" t="s">
        <v>410</v>
      </c>
      <c r="V80" s="146"/>
      <c r="W80" s="146"/>
      <c r="X80" s="146"/>
      <c r="Y80" s="147"/>
      <c r="Z80" s="144" t="s">
        <v>411</v>
      </c>
      <c r="AA80" s="144" t="s">
        <v>412</v>
      </c>
      <c r="AB80" s="144" t="s">
        <v>413</v>
      </c>
      <c r="AC80" s="144" t="s">
        <v>414</v>
      </c>
      <c r="AD80" s="144" t="s">
        <v>415</v>
      </c>
      <c r="AE80" s="144" t="s">
        <v>416</v>
      </c>
      <c r="AF80" s="144" t="s">
        <v>417</v>
      </c>
      <c r="AG80" s="144" t="s">
        <v>418</v>
      </c>
    </row>
    <row r="81" spans="1:33" x14ac:dyDescent="0.15">
      <c r="A81" s="336"/>
      <c r="B81" s="338"/>
      <c r="C81" s="338"/>
      <c r="D81" s="338"/>
      <c r="E81" s="148" t="s">
        <v>419</v>
      </c>
      <c r="F81" s="149" t="s">
        <v>420</v>
      </c>
      <c r="G81" s="150" t="s">
        <v>421</v>
      </c>
      <c r="H81" s="150" t="s">
        <v>422</v>
      </c>
      <c r="I81" s="150" t="s">
        <v>423</v>
      </c>
      <c r="J81" s="150" t="s">
        <v>424</v>
      </c>
      <c r="K81" s="150" t="s">
        <v>76</v>
      </c>
      <c r="L81" s="148" t="s">
        <v>425</v>
      </c>
      <c r="M81" s="151" t="s">
        <v>426</v>
      </c>
      <c r="N81" s="149" t="s">
        <v>427</v>
      </c>
      <c r="O81" s="151" t="s">
        <v>428</v>
      </c>
      <c r="P81" s="152" t="s">
        <v>429</v>
      </c>
      <c r="Q81" s="149" t="s">
        <v>76</v>
      </c>
      <c r="R81" s="331"/>
      <c r="S81" s="153"/>
      <c r="T81" s="153"/>
      <c r="U81" s="154"/>
      <c r="V81" s="155" t="s">
        <v>430</v>
      </c>
      <c r="W81" s="155" t="s">
        <v>431</v>
      </c>
      <c r="X81" s="156" t="s">
        <v>432</v>
      </c>
      <c r="Y81" s="155" t="s">
        <v>76</v>
      </c>
      <c r="Z81" s="153"/>
      <c r="AA81" s="153"/>
      <c r="AB81" s="153"/>
      <c r="AC81" s="153"/>
      <c r="AD81" s="153"/>
      <c r="AE81" s="153"/>
      <c r="AF81" s="153"/>
      <c r="AG81" s="153"/>
    </row>
    <row r="82" spans="1:33" ht="14.25" thickBot="1" x14ac:dyDescent="0.2">
      <c r="A82" s="155" t="s">
        <v>433</v>
      </c>
      <c r="B82" s="157">
        <v>37683</v>
      </c>
      <c r="C82" s="158">
        <v>21003</v>
      </c>
      <c r="D82" s="158">
        <v>1391</v>
      </c>
      <c r="E82" s="159">
        <v>3585</v>
      </c>
      <c r="F82" s="160">
        <v>10</v>
      </c>
      <c r="G82" s="160">
        <v>779</v>
      </c>
      <c r="H82" s="158">
        <v>1185</v>
      </c>
      <c r="I82" s="160">
        <v>479</v>
      </c>
      <c r="J82" s="160">
        <v>177</v>
      </c>
      <c r="K82" s="160">
        <v>955</v>
      </c>
      <c r="L82" s="161">
        <v>69</v>
      </c>
      <c r="M82" s="160">
        <v>1</v>
      </c>
      <c r="N82" s="160">
        <v>8</v>
      </c>
      <c r="O82" s="160">
        <v>25</v>
      </c>
      <c r="P82" s="160">
        <v>9</v>
      </c>
      <c r="Q82" s="160">
        <v>26</v>
      </c>
      <c r="R82" s="162" t="s">
        <v>433</v>
      </c>
      <c r="S82" s="163"/>
      <c r="T82" s="164">
        <v>1</v>
      </c>
      <c r="U82" s="165">
        <v>11634</v>
      </c>
      <c r="V82" s="166">
        <v>6062</v>
      </c>
      <c r="W82" s="166">
        <v>1248</v>
      </c>
      <c r="X82" s="164">
        <v>740</v>
      </c>
      <c r="Y82" s="166">
        <v>3584</v>
      </c>
      <c r="Z82" s="166">
        <v>30653</v>
      </c>
      <c r="AA82" s="166">
        <v>1102687</v>
      </c>
      <c r="AB82" s="166">
        <v>111123</v>
      </c>
      <c r="AC82" s="166">
        <v>83651</v>
      </c>
      <c r="AD82" s="166">
        <v>1486</v>
      </c>
      <c r="AE82" s="166">
        <v>5865</v>
      </c>
      <c r="AF82" s="166">
        <v>18364</v>
      </c>
      <c r="AG82" s="166">
        <v>90800192</v>
      </c>
    </row>
    <row r="83" spans="1:33" x14ac:dyDescent="0.15">
      <c r="A83" s="155" t="s">
        <v>240</v>
      </c>
      <c r="B83" s="167">
        <v>1892</v>
      </c>
      <c r="C83" s="168">
        <v>1128</v>
      </c>
      <c r="D83" s="169">
        <v>33</v>
      </c>
      <c r="E83" s="170">
        <v>272</v>
      </c>
      <c r="F83" s="171"/>
      <c r="G83" s="172">
        <v>54</v>
      </c>
      <c r="H83" s="172">
        <v>70</v>
      </c>
      <c r="I83" s="172">
        <v>57</v>
      </c>
      <c r="J83" s="172">
        <v>4</v>
      </c>
      <c r="K83" s="169">
        <v>87</v>
      </c>
      <c r="L83" s="170">
        <v>6</v>
      </c>
      <c r="M83" s="171"/>
      <c r="N83" s="172">
        <v>1</v>
      </c>
      <c r="O83" s="172">
        <v>3</v>
      </c>
      <c r="P83" s="172">
        <v>1</v>
      </c>
      <c r="Q83" s="169">
        <v>1</v>
      </c>
      <c r="R83" s="173" t="s">
        <v>240</v>
      </c>
      <c r="S83" s="174"/>
      <c r="T83" s="175"/>
      <c r="U83" s="170">
        <v>453</v>
      </c>
      <c r="V83" s="176">
        <v>225</v>
      </c>
      <c r="W83" s="172">
        <v>37</v>
      </c>
      <c r="X83" s="172">
        <v>25</v>
      </c>
      <c r="Y83" s="172">
        <v>166</v>
      </c>
      <c r="Z83" s="177">
        <v>1707</v>
      </c>
      <c r="AA83" s="177">
        <v>69342</v>
      </c>
      <c r="AB83" s="177">
        <v>7884</v>
      </c>
      <c r="AC83" s="177">
        <v>24364</v>
      </c>
      <c r="AD83" s="172">
        <v>91</v>
      </c>
      <c r="AE83" s="172">
        <v>259</v>
      </c>
      <c r="AF83" s="172">
        <v>799</v>
      </c>
      <c r="AG83" s="310">
        <v>5055106</v>
      </c>
    </row>
    <row r="84" spans="1:33" x14ac:dyDescent="0.15">
      <c r="A84" s="155" t="s">
        <v>254</v>
      </c>
      <c r="B84" s="170">
        <v>606</v>
      </c>
      <c r="C84" s="179">
        <v>287</v>
      </c>
      <c r="D84" s="180">
        <v>51</v>
      </c>
      <c r="E84" s="170">
        <v>40</v>
      </c>
      <c r="F84" s="181"/>
      <c r="G84" s="182">
        <v>5</v>
      </c>
      <c r="H84" s="182">
        <v>6</v>
      </c>
      <c r="I84" s="182">
        <v>4</v>
      </c>
      <c r="J84" s="183"/>
      <c r="K84" s="180">
        <v>25</v>
      </c>
      <c r="L84" s="170">
        <v>4</v>
      </c>
      <c r="M84" s="181"/>
      <c r="N84" s="183"/>
      <c r="O84" s="182">
        <v>2</v>
      </c>
      <c r="P84" s="182">
        <v>1</v>
      </c>
      <c r="Q84" s="180">
        <v>1</v>
      </c>
      <c r="R84" s="173" t="s">
        <v>254</v>
      </c>
      <c r="S84" s="174"/>
      <c r="T84" s="184"/>
      <c r="U84" s="170">
        <v>224</v>
      </c>
      <c r="V84" s="179">
        <v>134</v>
      </c>
      <c r="W84" s="182">
        <v>7</v>
      </c>
      <c r="X84" s="182">
        <v>11</v>
      </c>
      <c r="Y84" s="182">
        <v>72</v>
      </c>
      <c r="Z84" s="182">
        <v>510</v>
      </c>
      <c r="AA84" s="165">
        <v>32215</v>
      </c>
      <c r="AB84" s="165">
        <v>2526</v>
      </c>
      <c r="AC84" s="165">
        <v>2860</v>
      </c>
      <c r="AD84" s="182">
        <v>37</v>
      </c>
      <c r="AE84" s="182">
        <v>93</v>
      </c>
      <c r="AF84" s="182">
        <v>263</v>
      </c>
      <c r="AG84" s="311">
        <v>1285299</v>
      </c>
    </row>
    <row r="85" spans="1:33" x14ac:dyDescent="0.15">
      <c r="A85" s="155" t="s">
        <v>434</v>
      </c>
      <c r="B85" s="170">
        <v>443</v>
      </c>
      <c r="C85" s="179">
        <v>214</v>
      </c>
      <c r="D85" s="180">
        <v>59</v>
      </c>
      <c r="E85" s="170">
        <v>46</v>
      </c>
      <c r="F85" s="179">
        <v>1</v>
      </c>
      <c r="G85" s="182">
        <v>7</v>
      </c>
      <c r="H85" s="182">
        <v>19</v>
      </c>
      <c r="I85" s="182">
        <v>1</v>
      </c>
      <c r="J85" s="183"/>
      <c r="K85" s="180">
        <v>18</v>
      </c>
      <c r="L85" s="186"/>
      <c r="M85" s="181"/>
      <c r="N85" s="183"/>
      <c r="O85" s="183"/>
      <c r="P85" s="183"/>
      <c r="Q85" s="187"/>
      <c r="R85" s="173" t="s">
        <v>434</v>
      </c>
      <c r="S85" s="174"/>
      <c r="T85" s="184"/>
      <c r="U85" s="170">
        <v>124</v>
      </c>
      <c r="V85" s="179">
        <v>80</v>
      </c>
      <c r="W85" s="182">
        <v>3</v>
      </c>
      <c r="X85" s="182">
        <v>7</v>
      </c>
      <c r="Y85" s="182">
        <v>34</v>
      </c>
      <c r="Z85" s="182">
        <v>426</v>
      </c>
      <c r="AA85" s="165">
        <v>25998</v>
      </c>
      <c r="AB85" s="165">
        <v>2176</v>
      </c>
      <c r="AC85" s="182">
        <v>881</v>
      </c>
      <c r="AD85" s="182">
        <v>25</v>
      </c>
      <c r="AE85" s="182">
        <v>72</v>
      </c>
      <c r="AF85" s="182">
        <v>182</v>
      </c>
      <c r="AG85" s="311">
        <v>939361</v>
      </c>
    </row>
    <row r="86" spans="1:33" x14ac:dyDescent="0.2">
      <c r="A86" s="155" t="s">
        <v>435</v>
      </c>
      <c r="B86" s="170">
        <v>654</v>
      </c>
      <c r="C86" s="179">
        <v>356</v>
      </c>
      <c r="D86" s="180">
        <v>31</v>
      </c>
      <c r="E86" s="170">
        <v>79</v>
      </c>
      <c r="F86" s="188"/>
      <c r="G86" s="182">
        <v>18</v>
      </c>
      <c r="H86" s="182">
        <v>32</v>
      </c>
      <c r="I86" s="182">
        <v>10</v>
      </c>
      <c r="J86" s="182">
        <v>3</v>
      </c>
      <c r="K86" s="180">
        <v>16</v>
      </c>
      <c r="L86" s="189"/>
      <c r="M86" s="188"/>
      <c r="N86" s="190"/>
      <c r="O86" s="190"/>
      <c r="P86" s="190"/>
      <c r="Q86" s="191"/>
      <c r="R86" s="173" t="s">
        <v>435</v>
      </c>
      <c r="S86" s="174"/>
      <c r="T86" s="192"/>
      <c r="U86" s="170">
        <v>188</v>
      </c>
      <c r="V86" s="179">
        <v>91</v>
      </c>
      <c r="W86" s="182">
        <v>16</v>
      </c>
      <c r="X86" s="182">
        <v>14</v>
      </c>
      <c r="Y86" s="182">
        <v>67</v>
      </c>
      <c r="Z86" s="182">
        <v>584</v>
      </c>
      <c r="AA86" s="165">
        <v>22449</v>
      </c>
      <c r="AB86" s="165">
        <v>1510</v>
      </c>
      <c r="AC86" s="165">
        <v>1088</v>
      </c>
      <c r="AD86" s="182">
        <v>28</v>
      </c>
      <c r="AE86" s="182">
        <v>97</v>
      </c>
      <c r="AF86" s="182">
        <v>287</v>
      </c>
      <c r="AG86" s="311">
        <v>1305271</v>
      </c>
    </row>
    <row r="87" spans="1:33" x14ac:dyDescent="0.15">
      <c r="A87" s="155" t="s">
        <v>436</v>
      </c>
      <c r="B87" s="170">
        <v>356</v>
      </c>
      <c r="C87" s="179">
        <v>198</v>
      </c>
      <c r="D87" s="180">
        <v>32</v>
      </c>
      <c r="E87" s="170">
        <v>31</v>
      </c>
      <c r="F87" s="181"/>
      <c r="G87" s="182">
        <v>5</v>
      </c>
      <c r="H87" s="182">
        <v>12</v>
      </c>
      <c r="I87" s="182">
        <v>1</v>
      </c>
      <c r="J87" s="182">
        <v>2</v>
      </c>
      <c r="K87" s="180">
        <v>11</v>
      </c>
      <c r="L87" s="170">
        <v>1</v>
      </c>
      <c r="M87" s="181"/>
      <c r="N87" s="183"/>
      <c r="O87" s="183"/>
      <c r="P87" s="183"/>
      <c r="Q87" s="180">
        <v>1</v>
      </c>
      <c r="R87" s="173" t="s">
        <v>436</v>
      </c>
      <c r="S87" s="174"/>
      <c r="T87" s="184"/>
      <c r="U87" s="170">
        <v>94</v>
      </c>
      <c r="V87" s="179">
        <v>63</v>
      </c>
      <c r="W87" s="182">
        <v>3</v>
      </c>
      <c r="X87" s="182">
        <v>4</v>
      </c>
      <c r="Y87" s="182">
        <v>24</v>
      </c>
      <c r="Z87" s="182">
        <v>401</v>
      </c>
      <c r="AA87" s="165">
        <v>26977</v>
      </c>
      <c r="AB87" s="165">
        <v>1820</v>
      </c>
      <c r="AC87" s="165">
        <v>1655</v>
      </c>
      <c r="AD87" s="182">
        <v>18</v>
      </c>
      <c r="AE87" s="182">
        <v>85</v>
      </c>
      <c r="AF87" s="182">
        <v>226</v>
      </c>
      <c r="AG87" s="311">
        <v>1127585</v>
      </c>
    </row>
    <row r="88" spans="1:33" x14ac:dyDescent="0.15">
      <c r="A88" s="155" t="s">
        <v>437</v>
      </c>
      <c r="B88" s="170">
        <v>332</v>
      </c>
      <c r="C88" s="179">
        <v>175</v>
      </c>
      <c r="D88" s="180">
        <v>22</v>
      </c>
      <c r="E88" s="170">
        <v>33</v>
      </c>
      <c r="F88" s="181"/>
      <c r="G88" s="182">
        <v>4</v>
      </c>
      <c r="H88" s="182">
        <v>13</v>
      </c>
      <c r="I88" s="182">
        <v>5</v>
      </c>
      <c r="J88" s="183"/>
      <c r="K88" s="180">
        <v>11</v>
      </c>
      <c r="L88" s="186"/>
      <c r="M88" s="181"/>
      <c r="N88" s="183"/>
      <c r="O88" s="183"/>
      <c r="P88" s="183"/>
      <c r="Q88" s="187"/>
      <c r="R88" s="173" t="s">
        <v>437</v>
      </c>
      <c r="S88" s="174"/>
      <c r="T88" s="184"/>
      <c r="U88" s="170">
        <v>102</v>
      </c>
      <c r="V88" s="179">
        <v>64</v>
      </c>
      <c r="W88" s="182">
        <v>3</v>
      </c>
      <c r="X88" s="182">
        <v>7</v>
      </c>
      <c r="Y88" s="182">
        <v>28</v>
      </c>
      <c r="Z88" s="182">
        <v>301</v>
      </c>
      <c r="AA88" s="165">
        <v>15419</v>
      </c>
      <c r="AB88" s="165">
        <v>1585</v>
      </c>
      <c r="AC88" s="165">
        <v>1371</v>
      </c>
      <c r="AD88" s="182">
        <v>16</v>
      </c>
      <c r="AE88" s="182">
        <v>52</v>
      </c>
      <c r="AF88" s="182">
        <v>143</v>
      </c>
      <c r="AG88" s="311">
        <v>773875</v>
      </c>
    </row>
    <row r="89" spans="1:33" x14ac:dyDescent="0.2">
      <c r="A89" s="155" t="s">
        <v>256</v>
      </c>
      <c r="B89" s="170">
        <v>657</v>
      </c>
      <c r="C89" s="179">
        <v>337</v>
      </c>
      <c r="D89" s="180">
        <v>63</v>
      </c>
      <c r="E89" s="170">
        <v>75</v>
      </c>
      <c r="F89" s="188"/>
      <c r="G89" s="182">
        <v>9</v>
      </c>
      <c r="H89" s="182">
        <v>35</v>
      </c>
      <c r="I89" s="182">
        <v>8</v>
      </c>
      <c r="J89" s="190"/>
      <c r="K89" s="180">
        <v>23</v>
      </c>
      <c r="L89" s="189"/>
      <c r="M89" s="188"/>
      <c r="N89" s="190"/>
      <c r="O89" s="190"/>
      <c r="P89" s="190"/>
      <c r="Q89" s="191"/>
      <c r="R89" s="173" t="s">
        <v>256</v>
      </c>
      <c r="S89" s="174"/>
      <c r="T89" s="192"/>
      <c r="U89" s="170">
        <v>182</v>
      </c>
      <c r="V89" s="179">
        <v>111</v>
      </c>
      <c r="W89" s="182">
        <v>16</v>
      </c>
      <c r="X89" s="182">
        <v>11</v>
      </c>
      <c r="Y89" s="182">
        <v>44</v>
      </c>
      <c r="Z89" s="182">
        <v>553</v>
      </c>
      <c r="AA89" s="165">
        <v>28146</v>
      </c>
      <c r="AB89" s="165">
        <v>2013</v>
      </c>
      <c r="AC89" s="165">
        <v>8682</v>
      </c>
      <c r="AD89" s="182">
        <v>53</v>
      </c>
      <c r="AE89" s="182">
        <v>100</v>
      </c>
      <c r="AF89" s="182">
        <v>294</v>
      </c>
      <c r="AG89" s="311">
        <v>2080009</v>
      </c>
    </row>
    <row r="90" spans="1:33" x14ac:dyDescent="0.15">
      <c r="A90" s="155" t="s">
        <v>241</v>
      </c>
      <c r="B90" s="167">
        <v>1249</v>
      </c>
      <c r="C90" s="179">
        <v>576</v>
      </c>
      <c r="D90" s="180">
        <v>66</v>
      </c>
      <c r="E90" s="170">
        <v>135</v>
      </c>
      <c r="F90" s="181"/>
      <c r="G90" s="182">
        <v>13</v>
      </c>
      <c r="H90" s="182">
        <v>33</v>
      </c>
      <c r="I90" s="182">
        <v>7</v>
      </c>
      <c r="J90" s="182">
        <v>6</v>
      </c>
      <c r="K90" s="180">
        <v>76</v>
      </c>
      <c r="L90" s="170">
        <v>1</v>
      </c>
      <c r="M90" s="181"/>
      <c r="N90" s="183"/>
      <c r="O90" s="183"/>
      <c r="P90" s="183"/>
      <c r="Q90" s="180">
        <v>1</v>
      </c>
      <c r="R90" s="173" t="s">
        <v>241</v>
      </c>
      <c r="S90" s="174"/>
      <c r="T90" s="193">
        <v>1</v>
      </c>
      <c r="U90" s="170">
        <v>470</v>
      </c>
      <c r="V90" s="179">
        <v>292</v>
      </c>
      <c r="W90" s="182">
        <v>33</v>
      </c>
      <c r="X90" s="182">
        <v>16</v>
      </c>
      <c r="Y90" s="182">
        <v>129</v>
      </c>
      <c r="Z90" s="182">
        <v>994</v>
      </c>
      <c r="AA90" s="165">
        <v>56908</v>
      </c>
      <c r="AB90" s="165">
        <v>4828</v>
      </c>
      <c r="AC90" s="165">
        <v>1216</v>
      </c>
      <c r="AD90" s="182">
        <v>54</v>
      </c>
      <c r="AE90" s="182">
        <v>148</v>
      </c>
      <c r="AF90" s="182">
        <v>506</v>
      </c>
      <c r="AG90" s="311">
        <v>6002784</v>
      </c>
    </row>
    <row r="91" spans="1:33" x14ac:dyDescent="0.15">
      <c r="A91" s="155" t="s">
        <v>242</v>
      </c>
      <c r="B91" s="170">
        <v>760</v>
      </c>
      <c r="C91" s="179">
        <v>330</v>
      </c>
      <c r="D91" s="180">
        <v>56</v>
      </c>
      <c r="E91" s="170">
        <v>85</v>
      </c>
      <c r="F91" s="181"/>
      <c r="G91" s="182">
        <v>13</v>
      </c>
      <c r="H91" s="182">
        <v>23</v>
      </c>
      <c r="I91" s="182">
        <v>7</v>
      </c>
      <c r="J91" s="182">
        <v>1</v>
      </c>
      <c r="K91" s="180">
        <v>41</v>
      </c>
      <c r="L91" s="186"/>
      <c r="M91" s="181"/>
      <c r="N91" s="183"/>
      <c r="O91" s="183"/>
      <c r="P91" s="183"/>
      <c r="Q91" s="187"/>
      <c r="R91" s="173" t="s">
        <v>242</v>
      </c>
      <c r="S91" s="174"/>
      <c r="T91" s="184"/>
      <c r="U91" s="170">
        <v>289</v>
      </c>
      <c r="V91" s="179">
        <v>157</v>
      </c>
      <c r="W91" s="182">
        <v>28</v>
      </c>
      <c r="X91" s="182">
        <v>15</v>
      </c>
      <c r="Y91" s="182">
        <v>89</v>
      </c>
      <c r="Z91" s="182">
        <v>549</v>
      </c>
      <c r="AA91" s="165">
        <v>37347</v>
      </c>
      <c r="AB91" s="165">
        <v>2261</v>
      </c>
      <c r="AC91" s="165">
        <v>2180</v>
      </c>
      <c r="AD91" s="182">
        <v>31</v>
      </c>
      <c r="AE91" s="182">
        <v>76</v>
      </c>
      <c r="AF91" s="182">
        <v>369</v>
      </c>
      <c r="AG91" s="311">
        <v>4962989</v>
      </c>
    </row>
    <row r="92" spans="1:33" x14ac:dyDescent="0.2">
      <c r="A92" s="155" t="s">
        <v>438</v>
      </c>
      <c r="B92" s="170">
        <v>805</v>
      </c>
      <c r="C92" s="179">
        <v>380</v>
      </c>
      <c r="D92" s="180">
        <v>27</v>
      </c>
      <c r="E92" s="170">
        <v>89</v>
      </c>
      <c r="F92" s="188"/>
      <c r="G92" s="182">
        <v>24</v>
      </c>
      <c r="H92" s="182">
        <v>39</v>
      </c>
      <c r="I92" s="182">
        <v>6</v>
      </c>
      <c r="J92" s="190"/>
      <c r="K92" s="180">
        <v>20</v>
      </c>
      <c r="L92" s="189"/>
      <c r="M92" s="188"/>
      <c r="N92" s="190"/>
      <c r="O92" s="190"/>
      <c r="P92" s="190"/>
      <c r="Q92" s="191"/>
      <c r="R92" s="173" t="s">
        <v>438</v>
      </c>
      <c r="S92" s="174"/>
      <c r="T92" s="192"/>
      <c r="U92" s="170">
        <v>309</v>
      </c>
      <c r="V92" s="179">
        <v>184</v>
      </c>
      <c r="W92" s="182">
        <v>23</v>
      </c>
      <c r="X92" s="182">
        <v>8</v>
      </c>
      <c r="Y92" s="182">
        <v>94</v>
      </c>
      <c r="Z92" s="182">
        <v>678</v>
      </c>
      <c r="AA92" s="165">
        <v>28096</v>
      </c>
      <c r="AB92" s="165">
        <v>2623</v>
      </c>
      <c r="AC92" s="182">
        <v>931</v>
      </c>
      <c r="AD92" s="182">
        <v>34</v>
      </c>
      <c r="AE92" s="182">
        <v>117</v>
      </c>
      <c r="AF92" s="182">
        <v>359</v>
      </c>
      <c r="AG92" s="311">
        <v>1714220</v>
      </c>
    </row>
    <row r="93" spans="1:33" x14ac:dyDescent="0.15">
      <c r="A93" s="155" t="s">
        <v>243</v>
      </c>
      <c r="B93" s="167">
        <v>1867</v>
      </c>
      <c r="C93" s="194">
        <v>1068</v>
      </c>
      <c r="D93" s="180">
        <v>20</v>
      </c>
      <c r="E93" s="170">
        <v>162</v>
      </c>
      <c r="F93" s="181"/>
      <c r="G93" s="182">
        <v>37</v>
      </c>
      <c r="H93" s="182">
        <v>61</v>
      </c>
      <c r="I93" s="182">
        <v>24</v>
      </c>
      <c r="J93" s="182">
        <v>8</v>
      </c>
      <c r="K93" s="180">
        <v>32</v>
      </c>
      <c r="L93" s="186"/>
      <c r="M93" s="181"/>
      <c r="N93" s="183"/>
      <c r="O93" s="183"/>
      <c r="P93" s="183"/>
      <c r="Q93" s="187"/>
      <c r="R93" s="173" t="s">
        <v>243</v>
      </c>
      <c r="S93" s="174"/>
      <c r="T93" s="184"/>
      <c r="U93" s="170">
        <v>617</v>
      </c>
      <c r="V93" s="179">
        <v>303</v>
      </c>
      <c r="W93" s="182">
        <v>77</v>
      </c>
      <c r="X93" s="182">
        <v>37</v>
      </c>
      <c r="Y93" s="182">
        <v>200</v>
      </c>
      <c r="Z93" s="165">
        <v>1757</v>
      </c>
      <c r="AA93" s="165">
        <v>51687</v>
      </c>
      <c r="AB93" s="165">
        <v>7061</v>
      </c>
      <c r="AC93" s="165">
        <v>1019</v>
      </c>
      <c r="AD93" s="182">
        <v>88</v>
      </c>
      <c r="AE93" s="182">
        <v>338</v>
      </c>
      <c r="AF93" s="165">
        <v>1189</v>
      </c>
      <c r="AG93" s="311">
        <v>5369618</v>
      </c>
    </row>
    <row r="94" spans="1:33" x14ac:dyDescent="0.15">
      <c r="A94" s="155" t="s">
        <v>439</v>
      </c>
      <c r="B94" s="167">
        <v>1863</v>
      </c>
      <c r="C94" s="179">
        <v>955</v>
      </c>
      <c r="D94" s="180">
        <v>77</v>
      </c>
      <c r="E94" s="170">
        <v>142</v>
      </c>
      <c r="F94" s="179">
        <v>1</v>
      </c>
      <c r="G94" s="182">
        <v>30</v>
      </c>
      <c r="H94" s="182">
        <v>42</v>
      </c>
      <c r="I94" s="182">
        <v>17</v>
      </c>
      <c r="J94" s="182">
        <v>6</v>
      </c>
      <c r="K94" s="180">
        <v>46</v>
      </c>
      <c r="L94" s="170">
        <v>2</v>
      </c>
      <c r="M94" s="181"/>
      <c r="N94" s="182">
        <v>1</v>
      </c>
      <c r="O94" s="182">
        <v>1</v>
      </c>
      <c r="P94" s="183"/>
      <c r="Q94" s="187"/>
      <c r="R94" s="173" t="s">
        <v>439</v>
      </c>
      <c r="S94" s="174"/>
      <c r="T94" s="184"/>
      <c r="U94" s="170">
        <v>687</v>
      </c>
      <c r="V94" s="179">
        <v>353</v>
      </c>
      <c r="W94" s="182">
        <v>77</v>
      </c>
      <c r="X94" s="182">
        <v>43</v>
      </c>
      <c r="Y94" s="182">
        <v>214</v>
      </c>
      <c r="Z94" s="165">
        <v>1431</v>
      </c>
      <c r="AA94" s="165">
        <v>47669</v>
      </c>
      <c r="AB94" s="165">
        <v>5216</v>
      </c>
      <c r="AC94" s="165">
        <v>1377</v>
      </c>
      <c r="AD94" s="182">
        <v>54</v>
      </c>
      <c r="AE94" s="182">
        <v>254</v>
      </c>
      <c r="AF94" s="182">
        <v>902</v>
      </c>
      <c r="AG94" s="311">
        <v>3855441</v>
      </c>
    </row>
    <row r="95" spans="1:33" x14ac:dyDescent="0.2">
      <c r="A95" s="155" t="s">
        <v>244</v>
      </c>
      <c r="B95" s="167">
        <v>4120</v>
      </c>
      <c r="C95" s="194">
        <v>2920</v>
      </c>
      <c r="D95" s="180">
        <v>5</v>
      </c>
      <c r="E95" s="170">
        <v>206</v>
      </c>
      <c r="F95" s="179">
        <v>5</v>
      </c>
      <c r="G95" s="182">
        <v>60</v>
      </c>
      <c r="H95" s="182">
        <v>59</v>
      </c>
      <c r="I95" s="182">
        <v>50</v>
      </c>
      <c r="J95" s="182">
        <v>23</v>
      </c>
      <c r="K95" s="180">
        <v>9</v>
      </c>
      <c r="L95" s="170">
        <v>1</v>
      </c>
      <c r="M95" s="188"/>
      <c r="N95" s="190"/>
      <c r="O95" s="190"/>
      <c r="P95" s="190"/>
      <c r="Q95" s="180">
        <v>1</v>
      </c>
      <c r="R95" s="173" t="s">
        <v>244</v>
      </c>
      <c r="S95" s="174"/>
      <c r="T95" s="192"/>
      <c r="U95" s="170">
        <v>988</v>
      </c>
      <c r="V95" s="179">
        <v>262</v>
      </c>
      <c r="W95" s="182">
        <v>271</v>
      </c>
      <c r="X95" s="182">
        <v>157</v>
      </c>
      <c r="Y95" s="182">
        <v>298</v>
      </c>
      <c r="Z95" s="165">
        <v>3304</v>
      </c>
      <c r="AA95" s="165">
        <v>18824</v>
      </c>
      <c r="AB95" s="165">
        <v>8027</v>
      </c>
      <c r="AC95" s="182">
        <v>782</v>
      </c>
      <c r="AD95" s="182">
        <v>108</v>
      </c>
      <c r="AE95" s="182">
        <v>706</v>
      </c>
      <c r="AF95" s="165">
        <v>2350</v>
      </c>
      <c r="AG95" s="311">
        <v>7757184</v>
      </c>
    </row>
    <row r="96" spans="1:33" x14ac:dyDescent="0.15">
      <c r="A96" s="155" t="s">
        <v>258</v>
      </c>
      <c r="B96" s="167">
        <v>1920</v>
      </c>
      <c r="C96" s="194">
        <v>1187</v>
      </c>
      <c r="D96" s="180">
        <v>15</v>
      </c>
      <c r="E96" s="170">
        <v>167</v>
      </c>
      <c r="F96" s="181"/>
      <c r="G96" s="182">
        <v>41</v>
      </c>
      <c r="H96" s="182">
        <v>73</v>
      </c>
      <c r="I96" s="182">
        <v>7</v>
      </c>
      <c r="J96" s="182">
        <v>28</v>
      </c>
      <c r="K96" s="180">
        <v>18</v>
      </c>
      <c r="L96" s="170">
        <v>2</v>
      </c>
      <c r="M96" s="181"/>
      <c r="N96" s="183"/>
      <c r="O96" s="183"/>
      <c r="P96" s="182">
        <v>1</v>
      </c>
      <c r="Q96" s="180">
        <v>1</v>
      </c>
      <c r="R96" s="173" t="s">
        <v>258</v>
      </c>
      <c r="S96" s="174"/>
      <c r="T96" s="184"/>
      <c r="U96" s="170">
        <v>549</v>
      </c>
      <c r="V96" s="179">
        <v>195</v>
      </c>
      <c r="W96" s="182">
        <v>90</v>
      </c>
      <c r="X96" s="182">
        <v>66</v>
      </c>
      <c r="Y96" s="182">
        <v>198</v>
      </c>
      <c r="Z96" s="165">
        <v>1517</v>
      </c>
      <c r="AA96" s="165">
        <v>38665</v>
      </c>
      <c r="AB96" s="165">
        <v>3741</v>
      </c>
      <c r="AC96" s="182">
        <v>78</v>
      </c>
      <c r="AD96" s="182">
        <v>71</v>
      </c>
      <c r="AE96" s="182">
        <v>356</v>
      </c>
      <c r="AF96" s="165">
        <v>1086</v>
      </c>
      <c r="AG96" s="311">
        <v>3673198</v>
      </c>
    </row>
    <row r="97" spans="1:33" x14ac:dyDescent="0.15">
      <c r="A97" s="155" t="s">
        <v>245</v>
      </c>
      <c r="B97" s="170">
        <v>528</v>
      </c>
      <c r="C97" s="179">
        <v>354</v>
      </c>
      <c r="D97" s="180">
        <v>29</v>
      </c>
      <c r="E97" s="170">
        <v>66</v>
      </c>
      <c r="F97" s="181"/>
      <c r="G97" s="182">
        <v>12</v>
      </c>
      <c r="H97" s="182">
        <v>22</v>
      </c>
      <c r="I97" s="182">
        <v>6</v>
      </c>
      <c r="J97" s="183"/>
      <c r="K97" s="180">
        <v>26</v>
      </c>
      <c r="L97" s="170">
        <v>3</v>
      </c>
      <c r="M97" s="181"/>
      <c r="N97" s="182">
        <v>1</v>
      </c>
      <c r="O97" s="182">
        <v>1</v>
      </c>
      <c r="P97" s="183"/>
      <c r="Q97" s="180">
        <v>1</v>
      </c>
      <c r="R97" s="173" t="s">
        <v>245</v>
      </c>
      <c r="S97" s="174"/>
      <c r="T97" s="184"/>
      <c r="U97" s="170">
        <v>76</v>
      </c>
      <c r="V97" s="179">
        <v>22</v>
      </c>
      <c r="W97" s="182">
        <v>8</v>
      </c>
      <c r="X97" s="182">
        <v>7</v>
      </c>
      <c r="Y97" s="182">
        <v>39</v>
      </c>
      <c r="Z97" s="182">
        <v>618</v>
      </c>
      <c r="AA97" s="165">
        <v>29715</v>
      </c>
      <c r="AB97" s="165">
        <v>3384</v>
      </c>
      <c r="AC97" s="182">
        <v>993</v>
      </c>
      <c r="AD97" s="182">
        <v>43</v>
      </c>
      <c r="AE97" s="182">
        <v>107</v>
      </c>
      <c r="AF97" s="182">
        <v>323</v>
      </c>
      <c r="AG97" s="311">
        <v>1458575</v>
      </c>
    </row>
    <row r="98" spans="1:33" x14ac:dyDescent="0.2">
      <c r="A98" s="155" t="s">
        <v>259</v>
      </c>
      <c r="B98" s="170">
        <v>190</v>
      </c>
      <c r="C98" s="179">
        <v>126</v>
      </c>
      <c r="D98" s="180">
        <v>3</v>
      </c>
      <c r="E98" s="170">
        <v>23</v>
      </c>
      <c r="F98" s="188"/>
      <c r="G98" s="182">
        <v>2</v>
      </c>
      <c r="H98" s="182">
        <v>8</v>
      </c>
      <c r="I98" s="182">
        <v>2</v>
      </c>
      <c r="J98" s="182">
        <v>1</v>
      </c>
      <c r="K98" s="180">
        <v>10</v>
      </c>
      <c r="L98" s="189"/>
      <c r="M98" s="188"/>
      <c r="N98" s="190"/>
      <c r="O98" s="190"/>
      <c r="P98" s="190"/>
      <c r="Q98" s="191"/>
      <c r="R98" s="173" t="s">
        <v>259</v>
      </c>
      <c r="S98" s="174"/>
      <c r="T98" s="192"/>
      <c r="U98" s="170">
        <v>38</v>
      </c>
      <c r="V98" s="179">
        <v>8</v>
      </c>
      <c r="W98" s="182">
        <v>5</v>
      </c>
      <c r="X98" s="182">
        <v>3</v>
      </c>
      <c r="Y98" s="182">
        <v>22</v>
      </c>
      <c r="Z98" s="182">
        <v>205</v>
      </c>
      <c r="AA98" s="165">
        <v>7799</v>
      </c>
      <c r="AB98" s="165">
        <v>1054</v>
      </c>
      <c r="AC98" s="182">
        <v>41</v>
      </c>
      <c r="AD98" s="182">
        <v>17</v>
      </c>
      <c r="AE98" s="182">
        <v>31</v>
      </c>
      <c r="AF98" s="182">
        <v>115</v>
      </c>
      <c r="AG98" s="311">
        <v>618466</v>
      </c>
    </row>
    <row r="99" spans="1:33" x14ac:dyDescent="0.15">
      <c r="A99" s="155" t="s">
        <v>440</v>
      </c>
      <c r="B99" s="170">
        <v>223</v>
      </c>
      <c r="C99" s="179">
        <v>132</v>
      </c>
      <c r="D99" s="180">
        <v>10</v>
      </c>
      <c r="E99" s="170">
        <v>27</v>
      </c>
      <c r="F99" s="181"/>
      <c r="G99" s="182">
        <v>7</v>
      </c>
      <c r="H99" s="182">
        <v>9</v>
      </c>
      <c r="I99" s="182">
        <v>8</v>
      </c>
      <c r="J99" s="182">
        <v>1</v>
      </c>
      <c r="K99" s="180">
        <v>2</v>
      </c>
      <c r="L99" s="170">
        <v>2</v>
      </c>
      <c r="M99" s="181"/>
      <c r="N99" s="182">
        <v>1</v>
      </c>
      <c r="O99" s="182">
        <v>1</v>
      </c>
      <c r="P99" s="183"/>
      <c r="Q99" s="187"/>
      <c r="R99" s="173" t="s">
        <v>440</v>
      </c>
      <c r="S99" s="174"/>
      <c r="T99" s="184"/>
      <c r="U99" s="170">
        <v>52</v>
      </c>
      <c r="V99" s="179">
        <v>32</v>
      </c>
      <c r="W99" s="182">
        <v>6</v>
      </c>
      <c r="X99" s="183"/>
      <c r="Y99" s="182">
        <v>14</v>
      </c>
      <c r="Z99" s="182">
        <v>208</v>
      </c>
      <c r="AA99" s="165">
        <v>8667</v>
      </c>
      <c r="AB99" s="182">
        <v>839</v>
      </c>
      <c r="AC99" s="182">
        <v>84</v>
      </c>
      <c r="AD99" s="182">
        <v>9</v>
      </c>
      <c r="AE99" s="182">
        <v>45</v>
      </c>
      <c r="AF99" s="182">
        <v>122</v>
      </c>
      <c r="AG99" s="311">
        <v>540233</v>
      </c>
    </row>
    <row r="100" spans="1:33" x14ac:dyDescent="0.15">
      <c r="A100" s="155" t="s">
        <v>260</v>
      </c>
      <c r="B100" s="170">
        <v>170</v>
      </c>
      <c r="C100" s="179">
        <v>103</v>
      </c>
      <c r="D100" s="180">
        <v>4</v>
      </c>
      <c r="E100" s="170">
        <v>34</v>
      </c>
      <c r="F100" s="181"/>
      <c r="G100" s="182">
        <v>10</v>
      </c>
      <c r="H100" s="182">
        <v>7</v>
      </c>
      <c r="I100" s="182">
        <v>4</v>
      </c>
      <c r="J100" s="182">
        <v>1</v>
      </c>
      <c r="K100" s="180">
        <v>12</v>
      </c>
      <c r="L100" s="186"/>
      <c r="M100" s="181"/>
      <c r="N100" s="183"/>
      <c r="O100" s="183"/>
      <c r="P100" s="183"/>
      <c r="Q100" s="187"/>
      <c r="R100" s="173" t="s">
        <v>260</v>
      </c>
      <c r="S100" s="174"/>
      <c r="T100" s="184"/>
      <c r="U100" s="170">
        <v>29</v>
      </c>
      <c r="V100" s="179">
        <v>10</v>
      </c>
      <c r="W100" s="182">
        <v>4</v>
      </c>
      <c r="X100" s="182">
        <v>4</v>
      </c>
      <c r="Y100" s="182">
        <v>11</v>
      </c>
      <c r="Z100" s="182">
        <v>153</v>
      </c>
      <c r="AA100" s="165">
        <v>11009</v>
      </c>
      <c r="AB100" s="182">
        <v>569</v>
      </c>
      <c r="AC100" s="182">
        <v>30</v>
      </c>
      <c r="AD100" s="182">
        <v>10</v>
      </c>
      <c r="AE100" s="182">
        <v>33</v>
      </c>
      <c r="AF100" s="182">
        <v>86</v>
      </c>
      <c r="AG100" s="311">
        <v>1040114</v>
      </c>
    </row>
    <row r="101" spans="1:33" x14ac:dyDescent="0.2">
      <c r="A101" s="155" t="s">
        <v>441</v>
      </c>
      <c r="B101" s="170">
        <v>359</v>
      </c>
      <c r="C101" s="179">
        <v>144</v>
      </c>
      <c r="D101" s="180">
        <v>23</v>
      </c>
      <c r="E101" s="170">
        <v>44</v>
      </c>
      <c r="F101" s="188"/>
      <c r="G101" s="182">
        <v>8</v>
      </c>
      <c r="H101" s="182">
        <v>14</v>
      </c>
      <c r="I101" s="190"/>
      <c r="J101" s="190"/>
      <c r="K101" s="180">
        <v>22</v>
      </c>
      <c r="L101" s="189"/>
      <c r="M101" s="188"/>
      <c r="N101" s="190"/>
      <c r="O101" s="190"/>
      <c r="P101" s="190"/>
      <c r="Q101" s="191"/>
      <c r="R101" s="173" t="s">
        <v>441</v>
      </c>
      <c r="S101" s="174"/>
      <c r="T101" s="192"/>
      <c r="U101" s="170">
        <v>148</v>
      </c>
      <c r="V101" s="179">
        <v>91</v>
      </c>
      <c r="W101" s="182">
        <v>8</v>
      </c>
      <c r="X101" s="182">
        <v>3</v>
      </c>
      <c r="Y101" s="182">
        <v>46</v>
      </c>
      <c r="Z101" s="182">
        <v>226</v>
      </c>
      <c r="AA101" s="165">
        <v>7136</v>
      </c>
      <c r="AB101" s="182">
        <v>554</v>
      </c>
      <c r="AC101" s="165">
        <v>1301</v>
      </c>
      <c r="AD101" s="182">
        <v>12</v>
      </c>
      <c r="AE101" s="182">
        <v>49</v>
      </c>
      <c r="AF101" s="182">
        <v>115</v>
      </c>
      <c r="AG101" s="311">
        <v>559622</v>
      </c>
    </row>
    <row r="102" spans="1:33" x14ac:dyDescent="0.15">
      <c r="A102" s="155" t="s">
        <v>309</v>
      </c>
      <c r="B102" s="170">
        <v>905</v>
      </c>
      <c r="C102" s="179">
        <v>402</v>
      </c>
      <c r="D102" s="180">
        <v>45</v>
      </c>
      <c r="E102" s="170">
        <v>71</v>
      </c>
      <c r="F102" s="181"/>
      <c r="G102" s="182">
        <v>14</v>
      </c>
      <c r="H102" s="182">
        <v>16</v>
      </c>
      <c r="I102" s="182">
        <v>5</v>
      </c>
      <c r="J102" s="183"/>
      <c r="K102" s="180">
        <v>36</v>
      </c>
      <c r="L102" s="186"/>
      <c r="M102" s="181"/>
      <c r="N102" s="183"/>
      <c r="O102" s="183"/>
      <c r="P102" s="183"/>
      <c r="Q102" s="187"/>
      <c r="R102" s="173" t="s">
        <v>309</v>
      </c>
      <c r="S102" s="174"/>
      <c r="T102" s="184"/>
      <c r="U102" s="170">
        <v>387</v>
      </c>
      <c r="V102" s="179">
        <v>266</v>
      </c>
      <c r="W102" s="182">
        <v>13</v>
      </c>
      <c r="X102" s="182">
        <v>14</v>
      </c>
      <c r="Y102" s="182">
        <v>94</v>
      </c>
      <c r="Z102" s="182">
        <v>625</v>
      </c>
      <c r="AA102" s="165">
        <v>33967</v>
      </c>
      <c r="AB102" s="165">
        <v>3345</v>
      </c>
      <c r="AC102" s="165">
        <v>5162</v>
      </c>
      <c r="AD102" s="182">
        <v>40</v>
      </c>
      <c r="AE102" s="182">
        <v>133</v>
      </c>
      <c r="AF102" s="182">
        <v>356</v>
      </c>
      <c r="AG102" s="311">
        <v>2042718</v>
      </c>
    </row>
    <row r="103" spans="1:33" x14ac:dyDescent="0.15">
      <c r="A103" s="155" t="s">
        <v>311</v>
      </c>
      <c r="B103" s="170">
        <v>624</v>
      </c>
      <c r="C103" s="179">
        <v>318</v>
      </c>
      <c r="D103" s="180">
        <v>24</v>
      </c>
      <c r="E103" s="170">
        <v>60</v>
      </c>
      <c r="F103" s="181"/>
      <c r="G103" s="182">
        <v>17</v>
      </c>
      <c r="H103" s="182">
        <v>23</v>
      </c>
      <c r="I103" s="182">
        <v>1</v>
      </c>
      <c r="J103" s="182">
        <v>2</v>
      </c>
      <c r="K103" s="180">
        <v>17</v>
      </c>
      <c r="L103" s="186"/>
      <c r="M103" s="181"/>
      <c r="N103" s="183"/>
      <c r="O103" s="183"/>
      <c r="P103" s="183"/>
      <c r="Q103" s="187"/>
      <c r="R103" s="173" t="s">
        <v>311</v>
      </c>
      <c r="S103" s="174"/>
      <c r="T103" s="184"/>
      <c r="U103" s="170">
        <v>222</v>
      </c>
      <c r="V103" s="179">
        <v>127</v>
      </c>
      <c r="W103" s="182">
        <v>18</v>
      </c>
      <c r="X103" s="182">
        <v>12</v>
      </c>
      <c r="Y103" s="182">
        <v>65</v>
      </c>
      <c r="Z103" s="182">
        <v>496</v>
      </c>
      <c r="AA103" s="165">
        <v>20558</v>
      </c>
      <c r="AB103" s="182">
        <v>999</v>
      </c>
      <c r="AC103" s="182">
        <v>392</v>
      </c>
      <c r="AD103" s="182">
        <v>19</v>
      </c>
      <c r="AE103" s="182">
        <v>80</v>
      </c>
      <c r="AF103" s="182">
        <v>239</v>
      </c>
      <c r="AG103" s="311">
        <v>1136823</v>
      </c>
    </row>
    <row r="104" spans="1:33" x14ac:dyDescent="0.2">
      <c r="A104" s="155" t="s">
        <v>250</v>
      </c>
      <c r="B104" s="167">
        <v>1010</v>
      </c>
      <c r="C104" s="179">
        <v>530</v>
      </c>
      <c r="D104" s="180">
        <v>26</v>
      </c>
      <c r="E104" s="170">
        <v>135</v>
      </c>
      <c r="F104" s="188"/>
      <c r="G104" s="182">
        <v>25</v>
      </c>
      <c r="H104" s="182">
        <v>62</v>
      </c>
      <c r="I104" s="182">
        <v>12</v>
      </c>
      <c r="J104" s="182">
        <v>8</v>
      </c>
      <c r="K104" s="180">
        <v>28</v>
      </c>
      <c r="L104" s="170">
        <v>1</v>
      </c>
      <c r="M104" s="188"/>
      <c r="N104" s="190"/>
      <c r="O104" s="182">
        <v>1</v>
      </c>
      <c r="P104" s="190"/>
      <c r="Q104" s="191"/>
      <c r="R104" s="173" t="s">
        <v>250</v>
      </c>
      <c r="S104" s="174"/>
      <c r="T104" s="192"/>
      <c r="U104" s="170">
        <v>318</v>
      </c>
      <c r="V104" s="179">
        <v>148</v>
      </c>
      <c r="W104" s="182">
        <v>33</v>
      </c>
      <c r="X104" s="182">
        <v>27</v>
      </c>
      <c r="Y104" s="182">
        <v>110</v>
      </c>
      <c r="Z104" s="182">
        <v>733</v>
      </c>
      <c r="AA104" s="165">
        <v>41265</v>
      </c>
      <c r="AB104" s="165">
        <v>2617</v>
      </c>
      <c r="AC104" s="182">
        <v>861</v>
      </c>
      <c r="AD104" s="182">
        <v>33</v>
      </c>
      <c r="AE104" s="182">
        <v>149</v>
      </c>
      <c r="AF104" s="182">
        <v>415</v>
      </c>
      <c r="AG104" s="311">
        <v>5543844</v>
      </c>
    </row>
    <row r="105" spans="1:33" x14ac:dyDescent="0.15">
      <c r="A105" s="155" t="s">
        <v>246</v>
      </c>
      <c r="B105" s="167">
        <v>2009</v>
      </c>
      <c r="C105" s="194">
        <v>1102</v>
      </c>
      <c r="D105" s="180">
        <v>40</v>
      </c>
      <c r="E105" s="170">
        <v>220</v>
      </c>
      <c r="F105" s="179">
        <v>1</v>
      </c>
      <c r="G105" s="182">
        <v>57</v>
      </c>
      <c r="H105" s="182">
        <v>102</v>
      </c>
      <c r="I105" s="182">
        <v>44</v>
      </c>
      <c r="J105" s="182">
        <v>7</v>
      </c>
      <c r="K105" s="180">
        <v>9</v>
      </c>
      <c r="L105" s="170">
        <v>1</v>
      </c>
      <c r="M105" s="181"/>
      <c r="N105" s="183"/>
      <c r="O105" s="183"/>
      <c r="P105" s="182">
        <v>1</v>
      </c>
      <c r="Q105" s="187"/>
      <c r="R105" s="173" t="s">
        <v>246</v>
      </c>
      <c r="S105" s="174"/>
      <c r="T105" s="184"/>
      <c r="U105" s="170">
        <v>646</v>
      </c>
      <c r="V105" s="179">
        <v>341</v>
      </c>
      <c r="W105" s="182">
        <v>75</v>
      </c>
      <c r="X105" s="182">
        <v>28</v>
      </c>
      <c r="Y105" s="182">
        <v>202</v>
      </c>
      <c r="Z105" s="165">
        <v>1453</v>
      </c>
      <c r="AA105" s="165">
        <v>37939</v>
      </c>
      <c r="AB105" s="165">
        <v>5405</v>
      </c>
      <c r="AC105" s="182">
        <v>647</v>
      </c>
      <c r="AD105" s="182">
        <v>65</v>
      </c>
      <c r="AE105" s="182">
        <v>303</v>
      </c>
      <c r="AF105" s="182">
        <v>876</v>
      </c>
      <c r="AG105" s="311">
        <v>4292689</v>
      </c>
    </row>
    <row r="106" spans="1:33" x14ac:dyDescent="0.15">
      <c r="A106" s="155" t="s">
        <v>262</v>
      </c>
      <c r="B106" s="170">
        <v>660</v>
      </c>
      <c r="C106" s="179">
        <v>335</v>
      </c>
      <c r="D106" s="180">
        <v>22</v>
      </c>
      <c r="E106" s="170">
        <v>69</v>
      </c>
      <c r="F106" s="181"/>
      <c r="G106" s="182">
        <v>19</v>
      </c>
      <c r="H106" s="182">
        <v>23</v>
      </c>
      <c r="I106" s="182">
        <v>9</v>
      </c>
      <c r="J106" s="182">
        <v>1</v>
      </c>
      <c r="K106" s="180">
        <v>17</v>
      </c>
      <c r="L106" s="170">
        <v>3</v>
      </c>
      <c r="M106" s="181"/>
      <c r="N106" s="183"/>
      <c r="O106" s="182">
        <v>2</v>
      </c>
      <c r="P106" s="183"/>
      <c r="Q106" s="180">
        <v>1</v>
      </c>
      <c r="R106" s="173" t="s">
        <v>262</v>
      </c>
      <c r="S106" s="174"/>
      <c r="T106" s="184"/>
      <c r="U106" s="170">
        <v>231</v>
      </c>
      <c r="V106" s="179">
        <v>140</v>
      </c>
      <c r="W106" s="182">
        <v>22</v>
      </c>
      <c r="X106" s="182">
        <v>4</v>
      </c>
      <c r="Y106" s="182">
        <v>65</v>
      </c>
      <c r="Z106" s="182">
        <v>463</v>
      </c>
      <c r="AA106" s="165">
        <v>24045</v>
      </c>
      <c r="AB106" s="165">
        <v>1765</v>
      </c>
      <c r="AC106" s="182">
        <v>284</v>
      </c>
      <c r="AD106" s="182">
        <v>19</v>
      </c>
      <c r="AE106" s="182">
        <v>82</v>
      </c>
      <c r="AF106" s="182">
        <v>219</v>
      </c>
      <c r="AG106" s="311">
        <v>1793061</v>
      </c>
    </row>
    <row r="107" spans="1:33" x14ac:dyDescent="0.15">
      <c r="A107" s="155" t="s">
        <v>442</v>
      </c>
      <c r="B107" s="170">
        <v>383</v>
      </c>
      <c r="C107" s="179">
        <v>216</v>
      </c>
      <c r="D107" s="180">
        <v>6</v>
      </c>
      <c r="E107" s="170">
        <v>46</v>
      </c>
      <c r="F107" s="181"/>
      <c r="G107" s="182">
        <v>13</v>
      </c>
      <c r="H107" s="182">
        <v>17</v>
      </c>
      <c r="I107" s="182">
        <v>5</v>
      </c>
      <c r="J107" s="182">
        <v>1</v>
      </c>
      <c r="K107" s="180">
        <v>10</v>
      </c>
      <c r="L107" s="170">
        <v>1</v>
      </c>
      <c r="M107" s="181"/>
      <c r="N107" s="183"/>
      <c r="O107" s="182">
        <v>1</v>
      </c>
      <c r="P107" s="183"/>
      <c r="Q107" s="187"/>
      <c r="R107" s="173" t="s">
        <v>442</v>
      </c>
      <c r="S107" s="174"/>
      <c r="T107" s="184"/>
      <c r="U107" s="170">
        <v>114</v>
      </c>
      <c r="V107" s="179">
        <v>64</v>
      </c>
      <c r="W107" s="182">
        <v>1</v>
      </c>
      <c r="X107" s="182">
        <v>8</v>
      </c>
      <c r="Y107" s="182">
        <v>41</v>
      </c>
      <c r="Z107" s="182">
        <v>318</v>
      </c>
      <c r="AA107" s="165">
        <v>8650</v>
      </c>
      <c r="AB107" s="182">
        <v>959</v>
      </c>
      <c r="AC107" s="182">
        <v>16</v>
      </c>
      <c r="AD107" s="182">
        <v>12</v>
      </c>
      <c r="AE107" s="182">
        <v>62</v>
      </c>
      <c r="AF107" s="182">
        <v>148</v>
      </c>
      <c r="AG107" s="311">
        <v>975716</v>
      </c>
    </row>
    <row r="108" spans="1:33" x14ac:dyDescent="0.2">
      <c r="A108" s="155" t="s">
        <v>263</v>
      </c>
      <c r="B108" s="170">
        <v>501</v>
      </c>
      <c r="C108" s="179">
        <v>318</v>
      </c>
      <c r="D108" s="180">
        <v>9</v>
      </c>
      <c r="E108" s="170">
        <v>55</v>
      </c>
      <c r="F108" s="188"/>
      <c r="G108" s="182">
        <v>13</v>
      </c>
      <c r="H108" s="182">
        <v>14</v>
      </c>
      <c r="I108" s="182">
        <v>13</v>
      </c>
      <c r="J108" s="182">
        <v>5</v>
      </c>
      <c r="K108" s="180">
        <v>10</v>
      </c>
      <c r="L108" s="170">
        <v>2</v>
      </c>
      <c r="M108" s="188"/>
      <c r="N108" s="190"/>
      <c r="O108" s="190"/>
      <c r="P108" s="190"/>
      <c r="Q108" s="180">
        <v>2</v>
      </c>
      <c r="R108" s="173" t="s">
        <v>263</v>
      </c>
      <c r="S108" s="174"/>
      <c r="T108" s="192"/>
      <c r="U108" s="170">
        <v>117</v>
      </c>
      <c r="V108" s="179">
        <v>55</v>
      </c>
      <c r="W108" s="182">
        <v>7</v>
      </c>
      <c r="X108" s="182">
        <v>12</v>
      </c>
      <c r="Y108" s="182">
        <v>43</v>
      </c>
      <c r="Z108" s="182">
        <v>432</v>
      </c>
      <c r="AA108" s="165">
        <v>14529</v>
      </c>
      <c r="AB108" s="182">
        <v>874</v>
      </c>
      <c r="AC108" s="182">
        <v>259</v>
      </c>
      <c r="AD108" s="182">
        <v>49</v>
      </c>
      <c r="AE108" s="182">
        <v>125</v>
      </c>
      <c r="AF108" s="182">
        <v>270</v>
      </c>
      <c r="AG108" s="311">
        <v>1590203</v>
      </c>
    </row>
    <row r="109" spans="1:33" x14ac:dyDescent="0.15">
      <c r="A109" s="155" t="s">
        <v>247</v>
      </c>
      <c r="B109" s="167">
        <v>2007</v>
      </c>
      <c r="C109" s="194">
        <v>1406</v>
      </c>
      <c r="D109" s="180">
        <v>7</v>
      </c>
      <c r="E109" s="170">
        <v>183</v>
      </c>
      <c r="F109" s="181"/>
      <c r="G109" s="182">
        <v>40</v>
      </c>
      <c r="H109" s="182">
        <v>51</v>
      </c>
      <c r="I109" s="182">
        <v>39</v>
      </c>
      <c r="J109" s="182">
        <v>19</v>
      </c>
      <c r="K109" s="180">
        <v>34</v>
      </c>
      <c r="L109" s="170">
        <v>3</v>
      </c>
      <c r="M109" s="181"/>
      <c r="N109" s="182">
        <v>1</v>
      </c>
      <c r="O109" s="183"/>
      <c r="P109" s="182">
        <v>1</v>
      </c>
      <c r="Q109" s="180">
        <v>1</v>
      </c>
      <c r="R109" s="173" t="s">
        <v>247</v>
      </c>
      <c r="S109" s="174"/>
      <c r="T109" s="184"/>
      <c r="U109" s="170">
        <v>408</v>
      </c>
      <c r="V109" s="179">
        <v>111</v>
      </c>
      <c r="W109" s="182">
        <v>91</v>
      </c>
      <c r="X109" s="182">
        <v>39</v>
      </c>
      <c r="Y109" s="182">
        <v>167</v>
      </c>
      <c r="Z109" s="165">
        <v>1888</v>
      </c>
      <c r="AA109" s="165">
        <v>32032</v>
      </c>
      <c r="AB109" s="165">
        <v>8304</v>
      </c>
      <c r="AC109" s="182">
        <v>569</v>
      </c>
      <c r="AD109" s="182">
        <v>72</v>
      </c>
      <c r="AE109" s="182">
        <v>481</v>
      </c>
      <c r="AF109" s="165">
        <v>1503</v>
      </c>
      <c r="AG109" s="311">
        <v>3456434</v>
      </c>
    </row>
    <row r="110" spans="1:33" x14ac:dyDescent="0.15">
      <c r="A110" s="155" t="s">
        <v>248</v>
      </c>
      <c r="B110" s="167">
        <v>1507</v>
      </c>
      <c r="C110" s="179">
        <v>827</v>
      </c>
      <c r="D110" s="180">
        <v>58</v>
      </c>
      <c r="E110" s="170">
        <v>148</v>
      </c>
      <c r="F110" s="179">
        <v>1</v>
      </c>
      <c r="G110" s="182">
        <v>42</v>
      </c>
      <c r="H110" s="182">
        <v>33</v>
      </c>
      <c r="I110" s="182">
        <v>38</v>
      </c>
      <c r="J110" s="182">
        <v>8</v>
      </c>
      <c r="K110" s="180">
        <v>26</v>
      </c>
      <c r="L110" s="170">
        <v>1</v>
      </c>
      <c r="M110" s="181"/>
      <c r="N110" s="183"/>
      <c r="O110" s="183"/>
      <c r="P110" s="183"/>
      <c r="Q110" s="180">
        <v>1</v>
      </c>
      <c r="R110" s="173" t="s">
        <v>248</v>
      </c>
      <c r="S110" s="174"/>
      <c r="T110" s="184"/>
      <c r="U110" s="170">
        <v>473</v>
      </c>
      <c r="V110" s="179">
        <v>263</v>
      </c>
      <c r="W110" s="182">
        <v>44</v>
      </c>
      <c r="X110" s="182">
        <v>16</v>
      </c>
      <c r="Y110" s="182">
        <v>150</v>
      </c>
      <c r="Z110" s="165">
        <v>1100</v>
      </c>
      <c r="AA110" s="165">
        <v>28965</v>
      </c>
      <c r="AB110" s="165">
        <v>2538</v>
      </c>
      <c r="AC110" s="182">
        <v>667</v>
      </c>
      <c r="AD110" s="182">
        <v>53</v>
      </c>
      <c r="AE110" s="182">
        <v>224</v>
      </c>
      <c r="AF110" s="182">
        <v>694</v>
      </c>
      <c r="AG110" s="311">
        <v>2511689</v>
      </c>
    </row>
    <row r="111" spans="1:33" x14ac:dyDescent="0.2">
      <c r="A111" s="155" t="s">
        <v>252</v>
      </c>
      <c r="B111" s="170">
        <v>385</v>
      </c>
      <c r="C111" s="179">
        <v>190</v>
      </c>
      <c r="D111" s="180">
        <v>7</v>
      </c>
      <c r="E111" s="170">
        <v>39</v>
      </c>
      <c r="F111" s="188"/>
      <c r="G111" s="182">
        <v>8</v>
      </c>
      <c r="H111" s="182">
        <v>17</v>
      </c>
      <c r="I111" s="182">
        <v>4</v>
      </c>
      <c r="J111" s="182">
        <v>5</v>
      </c>
      <c r="K111" s="180">
        <v>5</v>
      </c>
      <c r="L111" s="189"/>
      <c r="M111" s="188"/>
      <c r="N111" s="190"/>
      <c r="O111" s="190"/>
      <c r="P111" s="190"/>
      <c r="Q111" s="191"/>
      <c r="R111" s="173" t="s">
        <v>252</v>
      </c>
      <c r="S111" s="174"/>
      <c r="T111" s="192"/>
      <c r="U111" s="170">
        <v>149</v>
      </c>
      <c r="V111" s="179">
        <v>96</v>
      </c>
      <c r="W111" s="182">
        <v>14</v>
      </c>
      <c r="X111" s="182">
        <v>4</v>
      </c>
      <c r="Y111" s="182">
        <v>35</v>
      </c>
      <c r="Z111" s="182">
        <v>279</v>
      </c>
      <c r="AA111" s="165">
        <v>13079</v>
      </c>
      <c r="AB111" s="182">
        <v>875</v>
      </c>
      <c r="AC111" s="165">
        <v>1266</v>
      </c>
      <c r="AD111" s="182">
        <v>12</v>
      </c>
      <c r="AE111" s="182">
        <v>66</v>
      </c>
      <c r="AF111" s="182">
        <v>183</v>
      </c>
      <c r="AG111" s="311">
        <v>1637926</v>
      </c>
    </row>
    <row r="112" spans="1:33" x14ac:dyDescent="0.15">
      <c r="A112" s="155" t="s">
        <v>443</v>
      </c>
      <c r="B112" s="170">
        <v>346</v>
      </c>
      <c r="C112" s="179">
        <v>176</v>
      </c>
      <c r="D112" s="180">
        <v>12</v>
      </c>
      <c r="E112" s="170">
        <v>21</v>
      </c>
      <c r="F112" s="181"/>
      <c r="G112" s="182">
        <v>6</v>
      </c>
      <c r="H112" s="182">
        <v>6</v>
      </c>
      <c r="I112" s="182">
        <v>2</v>
      </c>
      <c r="J112" s="182">
        <v>2</v>
      </c>
      <c r="K112" s="180">
        <v>5</v>
      </c>
      <c r="L112" s="170">
        <v>2</v>
      </c>
      <c r="M112" s="181"/>
      <c r="N112" s="183"/>
      <c r="O112" s="183"/>
      <c r="P112" s="182">
        <v>1</v>
      </c>
      <c r="Q112" s="180">
        <v>1</v>
      </c>
      <c r="R112" s="173" t="s">
        <v>443</v>
      </c>
      <c r="S112" s="174"/>
      <c r="T112" s="184"/>
      <c r="U112" s="170">
        <v>135</v>
      </c>
      <c r="V112" s="179">
        <v>93</v>
      </c>
      <c r="W112" s="182">
        <v>9</v>
      </c>
      <c r="X112" s="182">
        <v>6</v>
      </c>
      <c r="Y112" s="182">
        <v>27</v>
      </c>
      <c r="Z112" s="182">
        <v>245</v>
      </c>
      <c r="AA112" s="165">
        <v>10359</v>
      </c>
      <c r="AB112" s="182">
        <v>706</v>
      </c>
      <c r="AC112" s="165">
        <v>1355</v>
      </c>
      <c r="AD112" s="182">
        <v>12</v>
      </c>
      <c r="AE112" s="182">
        <v>32</v>
      </c>
      <c r="AF112" s="182">
        <v>148</v>
      </c>
      <c r="AG112" s="311">
        <v>650549</v>
      </c>
    </row>
    <row r="113" spans="1:33" x14ac:dyDescent="0.15">
      <c r="A113" s="155" t="s">
        <v>328</v>
      </c>
      <c r="B113" s="170">
        <v>219</v>
      </c>
      <c r="C113" s="179">
        <v>115</v>
      </c>
      <c r="D113" s="180">
        <v>6</v>
      </c>
      <c r="E113" s="170">
        <v>19</v>
      </c>
      <c r="F113" s="181"/>
      <c r="G113" s="182">
        <v>2</v>
      </c>
      <c r="H113" s="182">
        <v>12</v>
      </c>
      <c r="I113" s="182">
        <v>3</v>
      </c>
      <c r="J113" s="183"/>
      <c r="K113" s="180">
        <v>2</v>
      </c>
      <c r="L113" s="170">
        <v>2</v>
      </c>
      <c r="M113" s="181"/>
      <c r="N113" s="182">
        <v>1</v>
      </c>
      <c r="O113" s="182">
        <v>1</v>
      </c>
      <c r="P113" s="183"/>
      <c r="Q113" s="187"/>
      <c r="R113" s="173" t="s">
        <v>328</v>
      </c>
      <c r="S113" s="174"/>
      <c r="T113" s="184"/>
      <c r="U113" s="170">
        <v>77</v>
      </c>
      <c r="V113" s="179">
        <v>64</v>
      </c>
      <c r="W113" s="182">
        <v>2</v>
      </c>
      <c r="X113" s="183"/>
      <c r="Y113" s="182">
        <v>11</v>
      </c>
      <c r="Z113" s="182">
        <v>174</v>
      </c>
      <c r="AA113" s="165">
        <v>11799</v>
      </c>
      <c r="AB113" s="165">
        <v>1147</v>
      </c>
      <c r="AC113" s="182">
        <v>41</v>
      </c>
      <c r="AD113" s="182">
        <v>8</v>
      </c>
      <c r="AE113" s="182">
        <v>27</v>
      </c>
      <c r="AF113" s="182">
        <v>76</v>
      </c>
      <c r="AG113" s="311">
        <v>691975</v>
      </c>
    </row>
    <row r="114" spans="1:33" x14ac:dyDescent="0.2">
      <c r="A114" s="155" t="s">
        <v>444</v>
      </c>
      <c r="B114" s="170">
        <v>267</v>
      </c>
      <c r="C114" s="179">
        <v>124</v>
      </c>
      <c r="D114" s="180">
        <v>34</v>
      </c>
      <c r="E114" s="170">
        <v>13</v>
      </c>
      <c r="F114" s="188"/>
      <c r="G114" s="182">
        <v>3</v>
      </c>
      <c r="H114" s="182">
        <v>5</v>
      </c>
      <c r="I114" s="182">
        <v>1</v>
      </c>
      <c r="J114" s="190"/>
      <c r="K114" s="180">
        <v>4</v>
      </c>
      <c r="L114" s="189"/>
      <c r="M114" s="188"/>
      <c r="N114" s="190"/>
      <c r="O114" s="190"/>
      <c r="P114" s="190"/>
      <c r="Q114" s="191"/>
      <c r="R114" s="173" t="s">
        <v>444</v>
      </c>
      <c r="S114" s="174"/>
      <c r="T114" s="192"/>
      <c r="U114" s="170">
        <v>96</v>
      </c>
      <c r="V114" s="179">
        <v>60</v>
      </c>
      <c r="W114" s="182">
        <v>7</v>
      </c>
      <c r="X114" s="182">
        <v>1</v>
      </c>
      <c r="Y114" s="182">
        <v>28</v>
      </c>
      <c r="Z114" s="182">
        <v>214</v>
      </c>
      <c r="AA114" s="165">
        <v>11019</v>
      </c>
      <c r="AB114" s="182">
        <v>864</v>
      </c>
      <c r="AC114" s="182">
        <v>386</v>
      </c>
      <c r="AD114" s="182">
        <v>10</v>
      </c>
      <c r="AE114" s="182">
        <v>28</v>
      </c>
      <c r="AF114" s="182">
        <v>105</v>
      </c>
      <c r="AG114" s="311">
        <v>557773</v>
      </c>
    </row>
    <row r="115" spans="1:33" x14ac:dyDescent="0.15">
      <c r="A115" s="155" t="s">
        <v>445</v>
      </c>
      <c r="B115" s="170">
        <v>662</v>
      </c>
      <c r="C115" s="179">
        <v>343</v>
      </c>
      <c r="D115" s="180">
        <v>61</v>
      </c>
      <c r="E115" s="170">
        <v>56</v>
      </c>
      <c r="F115" s="181"/>
      <c r="G115" s="182">
        <v>9</v>
      </c>
      <c r="H115" s="182">
        <v>22</v>
      </c>
      <c r="I115" s="182">
        <v>2</v>
      </c>
      <c r="J115" s="182">
        <v>3</v>
      </c>
      <c r="K115" s="180">
        <v>20</v>
      </c>
      <c r="L115" s="186"/>
      <c r="M115" s="181"/>
      <c r="N115" s="183"/>
      <c r="O115" s="183"/>
      <c r="P115" s="183"/>
      <c r="Q115" s="187"/>
      <c r="R115" s="173" t="s">
        <v>445</v>
      </c>
      <c r="S115" s="174"/>
      <c r="T115" s="184"/>
      <c r="U115" s="170">
        <v>202</v>
      </c>
      <c r="V115" s="179">
        <v>120</v>
      </c>
      <c r="W115" s="182">
        <v>14</v>
      </c>
      <c r="X115" s="182">
        <v>14</v>
      </c>
      <c r="Y115" s="182">
        <v>54</v>
      </c>
      <c r="Z115" s="182">
        <v>550</v>
      </c>
      <c r="AA115" s="165">
        <v>19324</v>
      </c>
      <c r="AB115" s="165">
        <v>1515</v>
      </c>
      <c r="AC115" s="182">
        <v>925</v>
      </c>
      <c r="AD115" s="182">
        <v>21</v>
      </c>
      <c r="AE115" s="182">
        <v>108</v>
      </c>
      <c r="AF115" s="182">
        <v>284</v>
      </c>
      <c r="AG115" s="311">
        <v>1122670</v>
      </c>
    </row>
    <row r="116" spans="1:33" x14ac:dyDescent="0.15">
      <c r="A116" s="155" t="s">
        <v>446</v>
      </c>
      <c r="B116" s="170">
        <v>841</v>
      </c>
      <c r="C116" s="179">
        <v>432</v>
      </c>
      <c r="D116" s="180">
        <v>63</v>
      </c>
      <c r="E116" s="170">
        <v>77</v>
      </c>
      <c r="F116" s="181"/>
      <c r="G116" s="182">
        <v>19</v>
      </c>
      <c r="H116" s="182">
        <v>31</v>
      </c>
      <c r="I116" s="182">
        <v>8</v>
      </c>
      <c r="J116" s="182">
        <v>4</v>
      </c>
      <c r="K116" s="180">
        <v>15</v>
      </c>
      <c r="L116" s="170">
        <v>5</v>
      </c>
      <c r="M116" s="179">
        <v>1</v>
      </c>
      <c r="N116" s="183"/>
      <c r="O116" s="182">
        <v>1</v>
      </c>
      <c r="P116" s="182">
        <v>2</v>
      </c>
      <c r="Q116" s="180">
        <v>1</v>
      </c>
      <c r="R116" s="173" t="s">
        <v>446</v>
      </c>
      <c r="S116" s="174"/>
      <c r="T116" s="184"/>
      <c r="U116" s="170">
        <v>264</v>
      </c>
      <c r="V116" s="179">
        <v>158</v>
      </c>
      <c r="W116" s="182">
        <v>16</v>
      </c>
      <c r="X116" s="182">
        <v>15</v>
      </c>
      <c r="Y116" s="182">
        <v>75</v>
      </c>
      <c r="Z116" s="182">
        <v>661</v>
      </c>
      <c r="AA116" s="165">
        <v>22946</v>
      </c>
      <c r="AB116" s="165">
        <v>2333</v>
      </c>
      <c r="AC116" s="165">
        <v>4035</v>
      </c>
      <c r="AD116" s="182">
        <v>32</v>
      </c>
      <c r="AE116" s="182">
        <v>136</v>
      </c>
      <c r="AF116" s="182">
        <v>413</v>
      </c>
      <c r="AG116" s="311">
        <v>1747284</v>
      </c>
    </row>
    <row r="117" spans="1:33" x14ac:dyDescent="0.2">
      <c r="A117" s="155" t="s">
        <v>330</v>
      </c>
      <c r="B117" s="170">
        <v>513</v>
      </c>
      <c r="C117" s="179">
        <v>231</v>
      </c>
      <c r="D117" s="180">
        <v>32</v>
      </c>
      <c r="E117" s="170">
        <v>35</v>
      </c>
      <c r="F117" s="188"/>
      <c r="G117" s="182">
        <v>12</v>
      </c>
      <c r="H117" s="182">
        <v>10</v>
      </c>
      <c r="I117" s="182">
        <v>1</v>
      </c>
      <c r="J117" s="190"/>
      <c r="K117" s="180">
        <v>12</v>
      </c>
      <c r="L117" s="170">
        <v>2</v>
      </c>
      <c r="M117" s="188"/>
      <c r="N117" s="190"/>
      <c r="O117" s="182">
        <v>1</v>
      </c>
      <c r="P117" s="190"/>
      <c r="Q117" s="180">
        <v>1</v>
      </c>
      <c r="R117" s="173" t="s">
        <v>330</v>
      </c>
      <c r="S117" s="174"/>
      <c r="T117" s="192"/>
      <c r="U117" s="170">
        <v>213</v>
      </c>
      <c r="V117" s="179">
        <v>140</v>
      </c>
      <c r="W117" s="182">
        <v>17</v>
      </c>
      <c r="X117" s="182">
        <v>10</v>
      </c>
      <c r="Y117" s="182">
        <v>46</v>
      </c>
      <c r="Z117" s="182">
        <v>400</v>
      </c>
      <c r="AA117" s="165">
        <v>14627</v>
      </c>
      <c r="AB117" s="182">
        <v>749</v>
      </c>
      <c r="AC117" s="182">
        <v>490</v>
      </c>
      <c r="AD117" s="182">
        <v>27</v>
      </c>
      <c r="AE117" s="182">
        <v>66</v>
      </c>
      <c r="AF117" s="182">
        <v>231</v>
      </c>
      <c r="AG117" s="311">
        <v>714421</v>
      </c>
    </row>
    <row r="118" spans="1:33" x14ac:dyDescent="0.15">
      <c r="A118" s="155" t="s">
        <v>447</v>
      </c>
      <c r="B118" s="170">
        <v>277</v>
      </c>
      <c r="C118" s="179">
        <v>126</v>
      </c>
      <c r="D118" s="180">
        <v>11</v>
      </c>
      <c r="E118" s="170">
        <v>31</v>
      </c>
      <c r="F118" s="181"/>
      <c r="G118" s="182">
        <v>3</v>
      </c>
      <c r="H118" s="182">
        <v>10</v>
      </c>
      <c r="I118" s="182">
        <v>9</v>
      </c>
      <c r="J118" s="182">
        <v>1</v>
      </c>
      <c r="K118" s="180">
        <v>8</v>
      </c>
      <c r="L118" s="186"/>
      <c r="M118" s="181"/>
      <c r="N118" s="183"/>
      <c r="O118" s="183"/>
      <c r="P118" s="183"/>
      <c r="Q118" s="187"/>
      <c r="R118" s="173" t="s">
        <v>447</v>
      </c>
      <c r="S118" s="174"/>
      <c r="T118" s="184"/>
      <c r="U118" s="170">
        <v>109</v>
      </c>
      <c r="V118" s="179">
        <v>51</v>
      </c>
      <c r="W118" s="182">
        <v>8</v>
      </c>
      <c r="X118" s="182">
        <v>5</v>
      </c>
      <c r="Y118" s="182">
        <v>45</v>
      </c>
      <c r="Z118" s="182">
        <v>192</v>
      </c>
      <c r="AA118" s="165">
        <v>8617</v>
      </c>
      <c r="AB118" s="182">
        <v>748</v>
      </c>
      <c r="AC118" s="182">
        <v>262</v>
      </c>
      <c r="AD118" s="182">
        <v>8</v>
      </c>
      <c r="AE118" s="182">
        <v>25</v>
      </c>
      <c r="AF118" s="182">
        <v>103</v>
      </c>
      <c r="AG118" s="311">
        <v>509151</v>
      </c>
    </row>
    <row r="119" spans="1:33" x14ac:dyDescent="0.15">
      <c r="A119" s="155" t="s">
        <v>448</v>
      </c>
      <c r="B119" s="170">
        <v>331</v>
      </c>
      <c r="C119" s="179">
        <v>155</v>
      </c>
      <c r="D119" s="180">
        <v>13</v>
      </c>
      <c r="E119" s="170">
        <v>32</v>
      </c>
      <c r="F119" s="181"/>
      <c r="G119" s="182">
        <v>1</v>
      </c>
      <c r="H119" s="182">
        <v>8</v>
      </c>
      <c r="I119" s="182">
        <v>11</v>
      </c>
      <c r="J119" s="182">
        <v>1</v>
      </c>
      <c r="K119" s="180">
        <v>11</v>
      </c>
      <c r="L119" s="170">
        <v>2</v>
      </c>
      <c r="M119" s="181"/>
      <c r="N119" s="182">
        <v>1</v>
      </c>
      <c r="O119" s="182">
        <v>1</v>
      </c>
      <c r="P119" s="183"/>
      <c r="Q119" s="187"/>
      <c r="R119" s="173" t="s">
        <v>448</v>
      </c>
      <c r="S119" s="174"/>
      <c r="T119" s="184"/>
      <c r="U119" s="170">
        <v>129</v>
      </c>
      <c r="V119" s="179">
        <v>98</v>
      </c>
      <c r="W119" s="182">
        <v>10</v>
      </c>
      <c r="X119" s="182">
        <v>5</v>
      </c>
      <c r="Y119" s="182">
        <v>16</v>
      </c>
      <c r="Z119" s="182">
        <v>267</v>
      </c>
      <c r="AA119" s="165">
        <v>12855</v>
      </c>
      <c r="AB119" s="182">
        <v>614</v>
      </c>
      <c r="AC119" s="182">
        <v>153</v>
      </c>
      <c r="AD119" s="182">
        <v>20</v>
      </c>
      <c r="AE119" s="182">
        <v>51</v>
      </c>
      <c r="AF119" s="182">
        <v>151</v>
      </c>
      <c r="AG119" s="311">
        <v>679998</v>
      </c>
    </row>
    <row r="120" spans="1:33" x14ac:dyDescent="0.2">
      <c r="A120" s="155" t="s">
        <v>449</v>
      </c>
      <c r="B120" s="170">
        <v>395</v>
      </c>
      <c r="C120" s="179">
        <v>233</v>
      </c>
      <c r="D120" s="180">
        <v>14</v>
      </c>
      <c r="E120" s="170">
        <v>29</v>
      </c>
      <c r="F120" s="188"/>
      <c r="G120" s="182">
        <v>6</v>
      </c>
      <c r="H120" s="182">
        <v>8</v>
      </c>
      <c r="I120" s="190"/>
      <c r="J120" s="182">
        <v>3</v>
      </c>
      <c r="K120" s="180">
        <v>12</v>
      </c>
      <c r="L120" s="170">
        <v>1</v>
      </c>
      <c r="M120" s="188"/>
      <c r="N120" s="190"/>
      <c r="O120" s="182">
        <v>1</v>
      </c>
      <c r="P120" s="190"/>
      <c r="Q120" s="191"/>
      <c r="R120" s="173" t="s">
        <v>449</v>
      </c>
      <c r="S120" s="174"/>
      <c r="T120" s="192"/>
      <c r="U120" s="170">
        <v>118</v>
      </c>
      <c r="V120" s="179">
        <v>58</v>
      </c>
      <c r="W120" s="182">
        <v>11</v>
      </c>
      <c r="X120" s="182">
        <v>13</v>
      </c>
      <c r="Y120" s="182">
        <v>36</v>
      </c>
      <c r="Z120" s="182">
        <v>386</v>
      </c>
      <c r="AA120" s="165">
        <v>14889</v>
      </c>
      <c r="AB120" s="165">
        <v>1442</v>
      </c>
      <c r="AC120" s="165">
        <v>3143</v>
      </c>
      <c r="AD120" s="182">
        <v>23</v>
      </c>
      <c r="AE120" s="182">
        <v>48</v>
      </c>
      <c r="AF120" s="182">
        <v>222</v>
      </c>
      <c r="AG120" s="311">
        <v>670910</v>
      </c>
    </row>
    <row r="121" spans="1:33" x14ac:dyDescent="0.15">
      <c r="A121" s="155" t="s">
        <v>450</v>
      </c>
      <c r="B121" s="170">
        <v>256</v>
      </c>
      <c r="C121" s="179">
        <v>156</v>
      </c>
      <c r="D121" s="180">
        <v>8</v>
      </c>
      <c r="E121" s="170">
        <v>24</v>
      </c>
      <c r="F121" s="181"/>
      <c r="G121" s="182">
        <v>6</v>
      </c>
      <c r="H121" s="182">
        <v>8</v>
      </c>
      <c r="I121" s="183"/>
      <c r="J121" s="182">
        <v>3</v>
      </c>
      <c r="K121" s="180">
        <v>7</v>
      </c>
      <c r="L121" s="170">
        <v>1</v>
      </c>
      <c r="M121" s="181"/>
      <c r="N121" s="183"/>
      <c r="O121" s="182">
        <v>1</v>
      </c>
      <c r="P121" s="183"/>
      <c r="Q121" s="187"/>
      <c r="R121" s="173" t="s">
        <v>450</v>
      </c>
      <c r="S121" s="174"/>
      <c r="T121" s="184"/>
      <c r="U121" s="170">
        <v>67</v>
      </c>
      <c r="V121" s="179">
        <v>37</v>
      </c>
      <c r="W121" s="182">
        <v>4</v>
      </c>
      <c r="X121" s="182">
        <v>2</v>
      </c>
      <c r="Y121" s="182">
        <v>24</v>
      </c>
      <c r="Z121" s="182">
        <v>294</v>
      </c>
      <c r="AA121" s="165">
        <v>12716</v>
      </c>
      <c r="AB121" s="165">
        <v>1810</v>
      </c>
      <c r="AC121" s="165">
        <v>1795</v>
      </c>
      <c r="AD121" s="182">
        <v>11</v>
      </c>
      <c r="AE121" s="182">
        <v>44</v>
      </c>
      <c r="AF121" s="182">
        <v>159</v>
      </c>
      <c r="AG121" s="311">
        <v>599519</v>
      </c>
    </row>
    <row r="122" spans="1:33" x14ac:dyDescent="0.15">
      <c r="A122" s="155" t="s">
        <v>253</v>
      </c>
      <c r="B122" s="167">
        <v>1348</v>
      </c>
      <c r="C122" s="179">
        <v>741</v>
      </c>
      <c r="D122" s="180">
        <v>47</v>
      </c>
      <c r="E122" s="170">
        <v>120</v>
      </c>
      <c r="F122" s="179">
        <v>1</v>
      </c>
      <c r="G122" s="182">
        <v>29</v>
      </c>
      <c r="H122" s="182">
        <v>35</v>
      </c>
      <c r="I122" s="182">
        <v>12</v>
      </c>
      <c r="J122" s="182">
        <v>11</v>
      </c>
      <c r="K122" s="180">
        <v>32</v>
      </c>
      <c r="L122" s="170">
        <v>4</v>
      </c>
      <c r="M122" s="181"/>
      <c r="N122" s="183"/>
      <c r="O122" s="182">
        <v>2</v>
      </c>
      <c r="P122" s="183"/>
      <c r="Q122" s="180">
        <v>2</v>
      </c>
      <c r="R122" s="173" t="s">
        <v>253</v>
      </c>
      <c r="S122" s="174"/>
      <c r="T122" s="184"/>
      <c r="U122" s="170">
        <v>436</v>
      </c>
      <c r="V122" s="179">
        <v>218</v>
      </c>
      <c r="W122" s="182">
        <v>49</v>
      </c>
      <c r="X122" s="182">
        <v>23</v>
      </c>
      <c r="Y122" s="182">
        <v>146</v>
      </c>
      <c r="Z122" s="182">
        <v>988</v>
      </c>
      <c r="AA122" s="165">
        <v>37163</v>
      </c>
      <c r="AB122" s="165">
        <v>3011</v>
      </c>
      <c r="AC122" s="165">
        <v>1291</v>
      </c>
      <c r="AD122" s="182">
        <v>40</v>
      </c>
      <c r="AE122" s="182">
        <v>165</v>
      </c>
      <c r="AF122" s="182">
        <v>581</v>
      </c>
      <c r="AG122" s="311">
        <v>1948745</v>
      </c>
    </row>
    <row r="123" spans="1:33" x14ac:dyDescent="0.2">
      <c r="A123" s="155" t="s">
        <v>451</v>
      </c>
      <c r="B123" s="170">
        <v>305</v>
      </c>
      <c r="C123" s="179">
        <v>135</v>
      </c>
      <c r="D123" s="180">
        <v>23</v>
      </c>
      <c r="E123" s="170">
        <v>27</v>
      </c>
      <c r="F123" s="188"/>
      <c r="G123" s="182">
        <v>9</v>
      </c>
      <c r="H123" s="182">
        <v>7</v>
      </c>
      <c r="I123" s="190"/>
      <c r="J123" s="182">
        <v>1</v>
      </c>
      <c r="K123" s="180">
        <v>10</v>
      </c>
      <c r="L123" s="189"/>
      <c r="M123" s="188"/>
      <c r="N123" s="190"/>
      <c r="O123" s="190"/>
      <c r="P123" s="190"/>
      <c r="Q123" s="191"/>
      <c r="R123" s="173" t="s">
        <v>451</v>
      </c>
      <c r="S123" s="174"/>
      <c r="T123" s="192"/>
      <c r="U123" s="170">
        <v>120</v>
      </c>
      <c r="V123" s="179">
        <v>78</v>
      </c>
      <c r="W123" s="182">
        <v>10</v>
      </c>
      <c r="X123" s="182">
        <v>2</v>
      </c>
      <c r="Y123" s="182">
        <v>30</v>
      </c>
      <c r="Z123" s="182">
        <v>220</v>
      </c>
      <c r="AA123" s="165">
        <v>11616</v>
      </c>
      <c r="AB123" s="182">
        <v>737</v>
      </c>
      <c r="AC123" s="182">
        <v>71</v>
      </c>
      <c r="AD123" s="182">
        <v>11</v>
      </c>
      <c r="AE123" s="182">
        <v>41</v>
      </c>
      <c r="AF123" s="182">
        <v>104</v>
      </c>
      <c r="AG123" s="311">
        <v>690800</v>
      </c>
    </row>
    <row r="124" spans="1:33" x14ac:dyDescent="0.15">
      <c r="A124" s="155" t="s">
        <v>452</v>
      </c>
      <c r="B124" s="170">
        <v>425</v>
      </c>
      <c r="C124" s="179">
        <v>206</v>
      </c>
      <c r="D124" s="180">
        <v>29</v>
      </c>
      <c r="E124" s="170">
        <v>36</v>
      </c>
      <c r="F124" s="181"/>
      <c r="G124" s="182">
        <v>7</v>
      </c>
      <c r="H124" s="182">
        <v>11</v>
      </c>
      <c r="I124" s="182">
        <v>7</v>
      </c>
      <c r="J124" s="182">
        <v>3</v>
      </c>
      <c r="K124" s="180">
        <v>8</v>
      </c>
      <c r="L124" s="170">
        <v>3</v>
      </c>
      <c r="M124" s="181"/>
      <c r="N124" s="183"/>
      <c r="O124" s="182">
        <v>2</v>
      </c>
      <c r="P124" s="183"/>
      <c r="Q124" s="180">
        <v>1</v>
      </c>
      <c r="R124" s="173" t="s">
        <v>452</v>
      </c>
      <c r="S124" s="174"/>
      <c r="T124" s="184"/>
      <c r="U124" s="170">
        <v>151</v>
      </c>
      <c r="V124" s="179">
        <v>89</v>
      </c>
      <c r="W124" s="182">
        <v>7</v>
      </c>
      <c r="X124" s="182">
        <v>12</v>
      </c>
      <c r="Y124" s="182">
        <v>43</v>
      </c>
      <c r="Z124" s="182">
        <v>360</v>
      </c>
      <c r="AA124" s="165">
        <v>15725</v>
      </c>
      <c r="AB124" s="165">
        <v>1085</v>
      </c>
      <c r="AC124" s="182">
        <v>122</v>
      </c>
      <c r="AD124" s="182">
        <v>24</v>
      </c>
      <c r="AE124" s="182">
        <v>40</v>
      </c>
      <c r="AF124" s="182">
        <v>231</v>
      </c>
      <c r="AG124" s="311">
        <v>735306</v>
      </c>
    </row>
    <row r="125" spans="1:33" x14ac:dyDescent="0.15">
      <c r="A125" s="155" t="s">
        <v>453</v>
      </c>
      <c r="B125" s="170">
        <v>631</v>
      </c>
      <c r="C125" s="179">
        <v>300</v>
      </c>
      <c r="D125" s="180">
        <v>43</v>
      </c>
      <c r="E125" s="170">
        <v>62</v>
      </c>
      <c r="F125" s="181"/>
      <c r="G125" s="182">
        <v>18</v>
      </c>
      <c r="H125" s="182">
        <v>18</v>
      </c>
      <c r="I125" s="182">
        <v>4</v>
      </c>
      <c r="J125" s="182">
        <v>2</v>
      </c>
      <c r="K125" s="180">
        <v>20</v>
      </c>
      <c r="L125" s="170">
        <v>4</v>
      </c>
      <c r="M125" s="181"/>
      <c r="N125" s="183"/>
      <c r="O125" s="182">
        <v>3</v>
      </c>
      <c r="P125" s="183"/>
      <c r="Q125" s="180">
        <v>1</v>
      </c>
      <c r="R125" s="173" t="s">
        <v>453</v>
      </c>
      <c r="S125" s="174"/>
      <c r="T125" s="184"/>
      <c r="U125" s="170">
        <v>222</v>
      </c>
      <c r="V125" s="179">
        <v>152</v>
      </c>
      <c r="W125" s="182">
        <v>10</v>
      </c>
      <c r="X125" s="182">
        <v>7</v>
      </c>
      <c r="Y125" s="182">
        <v>53</v>
      </c>
      <c r="Z125" s="182">
        <v>469</v>
      </c>
      <c r="AA125" s="165">
        <v>17455</v>
      </c>
      <c r="AB125" s="182">
        <v>789</v>
      </c>
      <c r="AC125" s="165">
        <v>6734</v>
      </c>
      <c r="AD125" s="182">
        <v>13</v>
      </c>
      <c r="AE125" s="182">
        <v>109</v>
      </c>
      <c r="AF125" s="182">
        <v>229</v>
      </c>
      <c r="AG125" s="311">
        <v>1054403</v>
      </c>
    </row>
    <row r="126" spans="1:33" x14ac:dyDescent="0.2">
      <c r="A126" s="155" t="s">
        <v>333</v>
      </c>
      <c r="B126" s="170">
        <v>427</v>
      </c>
      <c r="C126" s="179">
        <v>207</v>
      </c>
      <c r="D126" s="180">
        <v>45</v>
      </c>
      <c r="E126" s="170">
        <v>48</v>
      </c>
      <c r="F126" s="188"/>
      <c r="G126" s="182">
        <v>6</v>
      </c>
      <c r="H126" s="182">
        <v>8</v>
      </c>
      <c r="I126" s="182">
        <v>8</v>
      </c>
      <c r="J126" s="190"/>
      <c r="K126" s="180">
        <v>26</v>
      </c>
      <c r="L126" s="170">
        <v>4</v>
      </c>
      <c r="M126" s="188"/>
      <c r="N126" s="190"/>
      <c r="O126" s="190"/>
      <c r="P126" s="190"/>
      <c r="Q126" s="180">
        <v>4</v>
      </c>
      <c r="R126" s="173" t="s">
        <v>333</v>
      </c>
      <c r="S126" s="174"/>
      <c r="T126" s="192"/>
      <c r="U126" s="170">
        <v>123</v>
      </c>
      <c r="V126" s="179">
        <v>57</v>
      </c>
      <c r="W126" s="182">
        <v>12</v>
      </c>
      <c r="X126" s="182">
        <v>3</v>
      </c>
      <c r="Y126" s="182">
        <v>51</v>
      </c>
      <c r="Z126" s="182">
        <v>300</v>
      </c>
      <c r="AA126" s="165">
        <v>13181</v>
      </c>
      <c r="AB126" s="165">
        <v>1639</v>
      </c>
      <c r="AC126" s="182">
        <v>463</v>
      </c>
      <c r="AD126" s="182">
        <v>15</v>
      </c>
      <c r="AE126" s="182">
        <v>52</v>
      </c>
      <c r="AF126" s="182">
        <v>152</v>
      </c>
      <c r="AG126" s="311">
        <v>1139953</v>
      </c>
    </row>
    <row r="127" spans="1:33" x14ac:dyDescent="0.15">
      <c r="A127" s="155" t="s">
        <v>264</v>
      </c>
      <c r="B127" s="170">
        <v>384</v>
      </c>
      <c r="C127" s="179">
        <v>194</v>
      </c>
      <c r="D127" s="180">
        <v>22</v>
      </c>
      <c r="E127" s="170">
        <v>37</v>
      </c>
      <c r="F127" s="181"/>
      <c r="G127" s="182">
        <v>9</v>
      </c>
      <c r="H127" s="182">
        <v>12</v>
      </c>
      <c r="I127" s="182">
        <v>5</v>
      </c>
      <c r="J127" s="183"/>
      <c r="K127" s="180">
        <v>11</v>
      </c>
      <c r="L127" s="186"/>
      <c r="M127" s="181"/>
      <c r="N127" s="183"/>
      <c r="O127" s="183"/>
      <c r="P127" s="183"/>
      <c r="Q127" s="187"/>
      <c r="R127" s="173" t="s">
        <v>264</v>
      </c>
      <c r="S127" s="174"/>
      <c r="T127" s="184"/>
      <c r="U127" s="170">
        <v>131</v>
      </c>
      <c r="V127" s="179">
        <v>76</v>
      </c>
      <c r="W127" s="182">
        <v>12</v>
      </c>
      <c r="X127" s="182">
        <v>7</v>
      </c>
      <c r="Y127" s="182">
        <v>36</v>
      </c>
      <c r="Z127" s="182">
        <v>310</v>
      </c>
      <c r="AA127" s="165">
        <v>14506</v>
      </c>
      <c r="AB127" s="165">
        <v>1975</v>
      </c>
      <c r="AC127" s="182">
        <v>982</v>
      </c>
      <c r="AD127" s="182">
        <v>13</v>
      </c>
      <c r="AE127" s="182">
        <v>40</v>
      </c>
      <c r="AF127" s="182">
        <v>166</v>
      </c>
      <c r="AG127" s="311">
        <v>702675</v>
      </c>
    </row>
    <row r="128" spans="1:33" x14ac:dyDescent="0.15">
      <c r="A128" s="155" t="s">
        <v>454</v>
      </c>
      <c r="B128" s="170">
        <v>645</v>
      </c>
      <c r="C128" s="179">
        <v>309</v>
      </c>
      <c r="D128" s="180">
        <v>31</v>
      </c>
      <c r="E128" s="170">
        <v>78</v>
      </c>
      <c r="F128" s="181"/>
      <c r="G128" s="182">
        <v>20</v>
      </c>
      <c r="H128" s="182">
        <v>23</v>
      </c>
      <c r="I128" s="182">
        <v>7</v>
      </c>
      <c r="J128" s="182">
        <v>3</v>
      </c>
      <c r="K128" s="180">
        <v>25</v>
      </c>
      <c r="L128" s="170">
        <v>4</v>
      </c>
      <c r="M128" s="181"/>
      <c r="N128" s="182">
        <v>1</v>
      </c>
      <c r="O128" s="183"/>
      <c r="P128" s="182">
        <v>1</v>
      </c>
      <c r="Q128" s="180">
        <v>2</v>
      </c>
      <c r="R128" s="173" t="s">
        <v>454</v>
      </c>
      <c r="S128" s="174"/>
      <c r="T128" s="184"/>
      <c r="U128" s="170">
        <v>223</v>
      </c>
      <c r="V128" s="179">
        <v>171</v>
      </c>
      <c r="W128" s="182">
        <v>5</v>
      </c>
      <c r="X128" s="182">
        <v>7</v>
      </c>
      <c r="Y128" s="182">
        <v>40</v>
      </c>
      <c r="Z128" s="182">
        <v>465</v>
      </c>
      <c r="AA128" s="165">
        <v>25411</v>
      </c>
      <c r="AB128" s="165">
        <v>1984</v>
      </c>
      <c r="AC128" s="182">
        <v>145</v>
      </c>
      <c r="AD128" s="182">
        <v>14</v>
      </c>
      <c r="AE128" s="182">
        <v>94</v>
      </c>
      <c r="AF128" s="182">
        <v>249</v>
      </c>
      <c r="AG128" s="311">
        <v>1105432</v>
      </c>
    </row>
    <row r="129" spans="1:33" ht="14.25" thickBot="1" x14ac:dyDescent="0.2">
      <c r="A129" s="155" t="s">
        <v>336</v>
      </c>
      <c r="B129" s="170">
        <v>426</v>
      </c>
      <c r="C129" s="195">
        <v>206</v>
      </c>
      <c r="D129" s="196">
        <v>27</v>
      </c>
      <c r="E129" s="170">
        <v>58</v>
      </c>
      <c r="F129" s="197"/>
      <c r="G129" s="198">
        <v>7</v>
      </c>
      <c r="H129" s="198">
        <v>16</v>
      </c>
      <c r="I129" s="198">
        <v>5</v>
      </c>
      <c r="J129" s="199"/>
      <c r="K129" s="196">
        <v>30</v>
      </c>
      <c r="L129" s="170">
        <v>1</v>
      </c>
      <c r="M129" s="197"/>
      <c r="N129" s="199"/>
      <c r="O129" s="199"/>
      <c r="P129" s="199"/>
      <c r="Q129" s="196">
        <v>1</v>
      </c>
      <c r="R129" s="173" t="s">
        <v>336</v>
      </c>
      <c r="S129" s="174"/>
      <c r="T129" s="200"/>
      <c r="U129" s="170">
        <v>134</v>
      </c>
      <c r="V129" s="195">
        <v>54</v>
      </c>
      <c r="W129" s="198">
        <v>12</v>
      </c>
      <c r="X129" s="198">
        <v>6</v>
      </c>
      <c r="Y129" s="198">
        <v>62</v>
      </c>
      <c r="Z129" s="198">
        <v>249</v>
      </c>
      <c r="AA129" s="201">
        <v>9382</v>
      </c>
      <c r="AB129" s="198">
        <v>623</v>
      </c>
      <c r="AC129" s="198">
        <v>202</v>
      </c>
      <c r="AD129" s="198">
        <v>11</v>
      </c>
      <c r="AE129" s="198">
        <v>36</v>
      </c>
      <c r="AF129" s="198">
        <v>141</v>
      </c>
      <c r="AG129" s="312">
        <v>378575</v>
      </c>
    </row>
    <row r="133" spans="1:33" ht="24" x14ac:dyDescent="0.15">
      <c r="A133" s="203" t="s">
        <v>455</v>
      </c>
      <c r="B133" s="205" t="s">
        <v>456</v>
      </c>
      <c r="C133" s="205" t="s">
        <v>407</v>
      </c>
      <c r="D133" s="205" t="s">
        <v>408</v>
      </c>
      <c r="E133" s="205" t="s">
        <v>419</v>
      </c>
      <c r="F133" s="205" t="s">
        <v>425</v>
      </c>
      <c r="G133" s="204" t="s">
        <v>409</v>
      </c>
      <c r="H133" s="205" t="s">
        <v>410</v>
      </c>
      <c r="I133" s="205" t="s">
        <v>411</v>
      </c>
      <c r="J133" s="204" t="s">
        <v>412</v>
      </c>
      <c r="K133" s="204" t="s">
        <v>413</v>
      </c>
      <c r="L133" s="204" t="s">
        <v>414</v>
      </c>
      <c r="M133" s="204" t="s">
        <v>415</v>
      </c>
      <c r="N133" s="224" t="s">
        <v>416</v>
      </c>
      <c r="O133" s="205" t="s">
        <v>417</v>
      </c>
      <c r="P133" s="224" t="s">
        <v>457</v>
      </c>
      <c r="Q133" s="225" t="s">
        <v>458</v>
      </c>
    </row>
    <row r="134" spans="1:33" ht="15" thickBot="1" x14ac:dyDescent="0.2">
      <c r="A134" s="203" t="s">
        <v>459</v>
      </c>
      <c r="B134" s="206">
        <v>9028</v>
      </c>
      <c r="C134" s="209">
        <v>6177</v>
      </c>
      <c r="D134" s="214">
        <v>49</v>
      </c>
      <c r="E134" s="214">
        <v>700</v>
      </c>
      <c r="F134" s="214">
        <v>6</v>
      </c>
      <c r="G134" s="214">
        <v>0</v>
      </c>
      <c r="H134" s="209">
        <v>2096</v>
      </c>
      <c r="I134" s="209">
        <v>7532</v>
      </c>
      <c r="J134" s="209">
        <v>120841</v>
      </c>
      <c r="K134" s="209">
        <v>22531</v>
      </c>
      <c r="L134" s="214">
        <v>907</v>
      </c>
      <c r="M134" s="214">
        <v>322</v>
      </c>
      <c r="N134" s="209">
        <v>1682</v>
      </c>
      <c r="O134" s="209">
        <v>5438</v>
      </c>
      <c r="P134" s="209">
        <v>10800</v>
      </c>
      <c r="Q134" s="209">
        <v>16098905</v>
      </c>
    </row>
    <row r="135" spans="1:33" ht="15" x14ac:dyDescent="0.25">
      <c r="A135" s="204" t="s">
        <v>129</v>
      </c>
      <c r="B135" s="207">
        <v>407</v>
      </c>
      <c r="C135" s="210">
        <v>285</v>
      </c>
      <c r="D135" s="215">
        <v>1</v>
      </c>
      <c r="E135" s="215">
        <v>53</v>
      </c>
      <c r="F135" s="219"/>
      <c r="G135" s="219"/>
      <c r="H135" s="215">
        <v>68</v>
      </c>
      <c r="I135" s="215">
        <v>332</v>
      </c>
      <c r="J135" s="222">
        <v>10866</v>
      </c>
      <c r="K135" s="222">
        <v>1901</v>
      </c>
      <c r="L135" s="219"/>
      <c r="M135" s="215">
        <v>11</v>
      </c>
      <c r="N135" s="215">
        <v>63</v>
      </c>
      <c r="O135" s="215">
        <v>228</v>
      </c>
      <c r="P135" s="215">
        <v>407</v>
      </c>
      <c r="Q135" s="307">
        <v>1606994</v>
      </c>
    </row>
    <row r="136" spans="1:33" ht="15" x14ac:dyDescent="0.25">
      <c r="A136" s="204" t="s">
        <v>130</v>
      </c>
      <c r="B136" s="207">
        <v>249</v>
      </c>
      <c r="C136" s="211">
        <v>154</v>
      </c>
      <c r="D136" s="216"/>
      <c r="E136" s="217">
        <v>31</v>
      </c>
      <c r="F136" s="216"/>
      <c r="G136" s="216"/>
      <c r="H136" s="217">
        <v>64</v>
      </c>
      <c r="I136" s="217">
        <v>178</v>
      </c>
      <c r="J136" s="221">
        <v>1622</v>
      </c>
      <c r="K136" s="217">
        <v>165</v>
      </c>
      <c r="L136" s="216"/>
      <c r="M136" s="217">
        <v>8</v>
      </c>
      <c r="N136" s="217">
        <v>39</v>
      </c>
      <c r="O136" s="217">
        <v>114</v>
      </c>
      <c r="P136" s="217">
        <v>220</v>
      </c>
      <c r="Q136" s="308">
        <v>161481</v>
      </c>
    </row>
    <row r="137" spans="1:33" ht="15" x14ac:dyDescent="0.25">
      <c r="A137" s="204" t="s">
        <v>131</v>
      </c>
      <c r="B137" s="207">
        <v>252</v>
      </c>
      <c r="C137" s="211">
        <v>167</v>
      </c>
      <c r="D137" s="216"/>
      <c r="E137" s="217">
        <v>15</v>
      </c>
      <c r="F137" s="216"/>
      <c r="G137" s="216"/>
      <c r="H137" s="217">
        <v>70</v>
      </c>
      <c r="I137" s="217">
        <v>254</v>
      </c>
      <c r="J137" s="221">
        <v>5295</v>
      </c>
      <c r="K137" s="221">
        <v>1066</v>
      </c>
      <c r="L137" s="216"/>
      <c r="M137" s="217">
        <v>14</v>
      </c>
      <c r="N137" s="217">
        <v>72</v>
      </c>
      <c r="O137" s="217">
        <v>189</v>
      </c>
      <c r="P137" s="217">
        <v>397</v>
      </c>
      <c r="Q137" s="308">
        <v>515690</v>
      </c>
    </row>
    <row r="138" spans="1:33" ht="15" x14ac:dyDescent="0.25">
      <c r="A138" s="204" t="s">
        <v>460</v>
      </c>
      <c r="B138" s="207">
        <v>258</v>
      </c>
      <c r="C138" s="211">
        <v>154</v>
      </c>
      <c r="D138" s="217">
        <v>4</v>
      </c>
      <c r="E138" s="217">
        <v>24</v>
      </c>
      <c r="F138" s="216"/>
      <c r="G138" s="216"/>
      <c r="H138" s="217">
        <v>76</v>
      </c>
      <c r="I138" s="217">
        <v>219</v>
      </c>
      <c r="J138" s="221">
        <v>4005</v>
      </c>
      <c r="K138" s="217">
        <v>564</v>
      </c>
      <c r="L138" s="217">
        <v>30</v>
      </c>
      <c r="M138" s="217">
        <v>9</v>
      </c>
      <c r="N138" s="217">
        <v>20</v>
      </c>
      <c r="O138" s="217">
        <v>177</v>
      </c>
      <c r="P138" s="217">
        <v>336</v>
      </c>
      <c r="Q138" s="308">
        <v>363247</v>
      </c>
    </row>
    <row r="139" spans="1:33" ht="15" x14ac:dyDescent="0.25">
      <c r="A139" s="204" t="s">
        <v>461</v>
      </c>
      <c r="B139" s="208">
        <v>3052</v>
      </c>
      <c r="C139" s="212">
        <v>2231</v>
      </c>
      <c r="D139" s="216"/>
      <c r="E139" s="217">
        <v>138</v>
      </c>
      <c r="F139" s="217">
        <v>1</v>
      </c>
      <c r="G139" s="216"/>
      <c r="H139" s="217">
        <v>682</v>
      </c>
      <c r="I139" s="221">
        <v>2484</v>
      </c>
      <c r="J139" s="221">
        <v>11971</v>
      </c>
      <c r="K139" s="221">
        <v>6449</v>
      </c>
      <c r="L139" s="216"/>
      <c r="M139" s="217">
        <v>79</v>
      </c>
      <c r="N139" s="217">
        <v>539</v>
      </c>
      <c r="O139" s="221">
        <v>1769</v>
      </c>
      <c r="P139" s="221">
        <v>3211</v>
      </c>
      <c r="Q139" s="308">
        <v>5716938</v>
      </c>
    </row>
    <row r="140" spans="1:33" ht="15" x14ac:dyDescent="0.25">
      <c r="A140" s="204" t="s">
        <v>133</v>
      </c>
      <c r="B140" s="207">
        <v>685</v>
      </c>
      <c r="C140" s="211">
        <v>428</v>
      </c>
      <c r="D140" s="217">
        <v>1</v>
      </c>
      <c r="E140" s="217">
        <v>55</v>
      </c>
      <c r="F140" s="217">
        <v>1</v>
      </c>
      <c r="G140" s="216"/>
      <c r="H140" s="217">
        <v>200</v>
      </c>
      <c r="I140" s="217">
        <v>527</v>
      </c>
      <c r="J140" s="221">
        <v>6672</v>
      </c>
      <c r="K140" s="221">
        <v>1505</v>
      </c>
      <c r="L140" s="217">
        <v>2</v>
      </c>
      <c r="M140" s="217">
        <v>22</v>
      </c>
      <c r="N140" s="217">
        <v>117</v>
      </c>
      <c r="O140" s="217">
        <v>407</v>
      </c>
      <c r="P140" s="217">
        <v>948</v>
      </c>
      <c r="Q140" s="308">
        <v>703928</v>
      </c>
    </row>
    <row r="141" spans="1:33" ht="15" x14ac:dyDescent="0.25">
      <c r="A141" s="204" t="s">
        <v>134</v>
      </c>
      <c r="B141" s="207">
        <v>328</v>
      </c>
      <c r="C141" s="211">
        <v>219</v>
      </c>
      <c r="D141" s="216"/>
      <c r="E141" s="217">
        <v>28</v>
      </c>
      <c r="F141" s="216"/>
      <c r="G141" s="216"/>
      <c r="H141" s="217">
        <v>81</v>
      </c>
      <c r="I141" s="217">
        <v>243</v>
      </c>
      <c r="J141" s="221">
        <v>17601</v>
      </c>
      <c r="K141" s="217">
        <v>457</v>
      </c>
      <c r="L141" s="216"/>
      <c r="M141" s="217">
        <v>5</v>
      </c>
      <c r="N141" s="217">
        <v>68</v>
      </c>
      <c r="O141" s="217">
        <v>173</v>
      </c>
      <c r="P141" s="217">
        <v>418</v>
      </c>
      <c r="Q141" s="308">
        <v>1251838</v>
      </c>
    </row>
    <row r="142" spans="1:33" ht="15" x14ac:dyDescent="0.25">
      <c r="A142" s="204" t="s">
        <v>462</v>
      </c>
      <c r="B142" s="207">
        <v>141</v>
      </c>
      <c r="C142" s="211">
        <v>89</v>
      </c>
      <c r="D142" s="217">
        <v>3</v>
      </c>
      <c r="E142" s="217">
        <v>13</v>
      </c>
      <c r="F142" s="216"/>
      <c r="G142" s="216"/>
      <c r="H142" s="217">
        <v>36</v>
      </c>
      <c r="I142" s="217">
        <v>131</v>
      </c>
      <c r="J142" s="221">
        <v>2120</v>
      </c>
      <c r="K142" s="217">
        <v>217</v>
      </c>
      <c r="L142" s="217">
        <v>1</v>
      </c>
      <c r="M142" s="217">
        <v>5</v>
      </c>
      <c r="N142" s="217">
        <v>27</v>
      </c>
      <c r="O142" s="217">
        <v>81</v>
      </c>
      <c r="P142" s="217">
        <v>299</v>
      </c>
      <c r="Q142" s="308">
        <v>230514</v>
      </c>
    </row>
    <row r="143" spans="1:33" ht="15" x14ac:dyDescent="0.25">
      <c r="A143" s="204" t="s">
        <v>463</v>
      </c>
      <c r="B143" s="207">
        <v>147</v>
      </c>
      <c r="C143" s="211">
        <v>107</v>
      </c>
      <c r="D143" s="216"/>
      <c r="E143" s="217">
        <v>25</v>
      </c>
      <c r="F143" s="217">
        <v>1</v>
      </c>
      <c r="G143" s="216"/>
      <c r="H143" s="217">
        <v>14</v>
      </c>
      <c r="I143" s="217">
        <v>197</v>
      </c>
      <c r="J143" s="221">
        <v>6092</v>
      </c>
      <c r="K143" s="221">
        <v>1068</v>
      </c>
      <c r="L143" s="216"/>
      <c r="M143" s="217">
        <v>13</v>
      </c>
      <c r="N143" s="217">
        <v>19</v>
      </c>
      <c r="O143" s="217">
        <v>99</v>
      </c>
      <c r="P143" s="217">
        <v>243</v>
      </c>
      <c r="Q143" s="308">
        <v>338686</v>
      </c>
    </row>
    <row r="144" spans="1:33" ht="15" x14ac:dyDescent="0.25">
      <c r="A144" s="204" t="s">
        <v>464</v>
      </c>
      <c r="B144" s="207">
        <v>154</v>
      </c>
      <c r="C144" s="211">
        <v>88</v>
      </c>
      <c r="D144" s="217">
        <v>5</v>
      </c>
      <c r="E144" s="217">
        <v>16</v>
      </c>
      <c r="F144" s="216"/>
      <c r="G144" s="216"/>
      <c r="H144" s="217">
        <v>45</v>
      </c>
      <c r="I144" s="217">
        <v>119</v>
      </c>
      <c r="J144" s="221">
        <v>4206</v>
      </c>
      <c r="K144" s="217">
        <v>300</v>
      </c>
      <c r="L144" s="217">
        <v>16</v>
      </c>
      <c r="M144" s="217">
        <v>6</v>
      </c>
      <c r="N144" s="217">
        <v>27</v>
      </c>
      <c r="O144" s="217">
        <v>87</v>
      </c>
      <c r="P144" s="217">
        <v>182</v>
      </c>
      <c r="Q144" s="308">
        <v>686828</v>
      </c>
    </row>
    <row r="145" spans="1:17" ht="15" x14ac:dyDescent="0.25">
      <c r="A145" s="204" t="s">
        <v>465</v>
      </c>
      <c r="B145" s="207">
        <v>178</v>
      </c>
      <c r="C145" s="211">
        <v>100</v>
      </c>
      <c r="D145" s="217">
        <v>5</v>
      </c>
      <c r="E145" s="217">
        <v>21</v>
      </c>
      <c r="F145" s="216"/>
      <c r="G145" s="216"/>
      <c r="H145" s="217">
        <v>52</v>
      </c>
      <c r="I145" s="217">
        <v>155</v>
      </c>
      <c r="J145" s="221">
        <v>6387</v>
      </c>
      <c r="K145" s="221">
        <v>1089</v>
      </c>
      <c r="L145" s="217">
        <v>407</v>
      </c>
      <c r="M145" s="217">
        <v>8</v>
      </c>
      <c r="N145" s="217">
        <v>22</v>
      </c>
      <c r="O145" s="217">
        <v>93</v>
      </c>
      <c r="P145" s="217">
        <v>209</v>
      </c>
      <c r="Q145" s="308">
        <v>520135</v>
      </c>
    </row>
    <row r="146" spans="1:17" ht="15" x14ac:dyDescent="0.25">
      <c r="A146" s="204" t="s">
        <v>138</v>
      </c>
      <c r="B146" s="207">
        <v>528</v>
      </c>
      <c r="C146" s="211">
        <v>340</v>
      </c>
      <c r="D146" s="217">
        <v>2</v>
      </c>
      <c r="E146" s="217">
        <v>62</v>
      </c>
      <c r="F146" s="216"/>
      <c r="G146" s="216"/>
      <c r="H146" s="217">
        <v>124</v>
      </c>
      <c r="I146" s="217">
        <v>388</v>
      </c>
      <c r="J146" s="221">
        <v>4087</v>
      </c>
      <c r="K146" s="217">
        <v>718</v>
      </c>
      <c r="L146" s="217">
        <v>2</v>
      </c>
      <c r="M146" s="217">
        <v>22</v>
      </c>
      <c r="N146" s="217">
        <v>110</v>
      </c>
      <c r="O146" s="217">
        <v>266</v>
      </c>
      <c r="P146" s="217">
        <v>532</v>
      </c>
      <c r="Q146" s="308">
        <v>333044</v>
      </c>
    </row>
    <row r="147" spans="1:17" ht="15" x14ac:dyDescent="0.25">
      <c r="A147" s="204" t="s">
        <v>139</v>
      </c>
      <c r="B147" s="207">
        <v>215</v>
      </c>
      <c r="C147" s="211">
        <v>162</v>
      </c>
      <c r="D147" s="217">
        <v>3</v>
      </c>
      <c r="E147" s="217">
        <v>18</v>
      </c>
      <c r="F147" s="216"/>
      <c r="G147" s="216"/>
      <c r="H147" s="217">
        <v>32</v>
      </c>
      <c r="I147" s="217">
        <v>205</v>
      </c>
      <c r="J147" s="221">
        <v>3478</v>
      </c>
      <c r="K147" s="217">
        <v>446</v>
      </c>
      <c r="L147" s="217">
        <v>71</v>
      </c>
      <c r="M147" s="217">
        <v>41</v>
      </c>
      <c r="N147" s="217">
        <v>85</v>
      </c>
      <c r="O147" s="217">
        <v>153</v>
      </c>
      <c r="P147" s="217">
        <v>283</v>
      </c>
      <c r="Q147" s="308">
        <v>430837</v>
      </c>
    </row>
    <row r="148" spans="1:17" ht="15" x14ac:dyDescent="0.25">
      <c r="A148" s="204" t="s">
        <v>140</v>
      </c>
      <c r="B148" s="207">
        <v>745</v>
      </c>
      <c r="C148" s="211">
        <v>569</v>
      </c>
      <c r="D148" s="216"/>
      <c r="E148" s="217">
        <v>56</v>
      </c>
      <c r="F148" s="217">
        <v>1</v>
      </c>
      <c r="G148" s="216"/>
      <c r="H148" s="217">
        <v>119</v>
      </c>
      <c r="I148" s="217">
        <v>664</v>
      </c>
      <c r="J148" s="221">
        <v>6204</v>
      </c>
      <c r="K148" s="221">
        <v>2766</v>
      </c>
      <c r="L148" s="216"/>
      <c r="M148" s="217">
        <v>25</v>
      </c>
      <c r="N148" s="217">
        <v>187</v>
      </c>
      <c r="O148" s="217">
        <v>627</v>
      </c>
      <c r="P148" s="221">
        <v>1107</v>
      </c>
      <c r="Q148" s="308">
        <v>756280</v>
      </c>
    </row>
    <row r="149" spans="1:17" ht="15" x14ac:dyDescent="0.25">
      <c r="A149" s="204" t="s">
        <v>466</v>
      </c>
      <c r="B149" s="207">
        <v>178</v>
      </c>
      <c r="C149" s="211">
        <v>134</v>
      </c>
      <c r="D149" s="216"/>
      <c r="E149" s="217">
        <v>12</v>
      </c>
      <c r="F149" s="216"/>
      <c r="G149" s="216"/>
      <c r="H149" s="217">
        <v>32</v>
      </c>
      <c r="I149" s="217">
        <v>159</v>
      </c>
      <c r="J149" s="221">
        <v>2988</v>
      </c>
      <c r="K149" s="217">
        <v>285</v>
      </c>
      <c r="L149" s="216"/>
      <c r="M149" s="217">
        <v>3</v>
      </c>
      <c r="N149" s="217">
        <v>34</v>
      </c>
      <c r="O149" s="217">
        <v>104</v>
      </c>
      <c r="P149" s="217">
        <v>233</v>
      </c>
      <c r="Q149" s="308">
        <v>437107</v>
      </c>
    </row>
    <row r="150" spans="1:17" ht="15" x14ac:dyDescent="0.25">
      <c r="A150" s="204" t="s">
        <v>142</v>
      </c>
      <c r="B150" s="207">
        <v>373</v>
      </c>
      <c r="C150" s="211">
        <v>237</v>
      </c>
      <c r="D150" s="217">
        <v>4</v>
      </c>
      <c r="E150" s="217">
        <v>37</v>
      </c>
      <c r="F150" s="216"/>
      <c r="G150" s="216"/>
      <c r="H150" s="217">
        <v>95</v>
      </c>
      <c r="I150" s="217">
        <v>271</v>
      </c>
      <c r="J150" s="221">
        <v>3633</v>
      </c>
      <c r="K150" s="217">
        <v>435</v>
      </c>
      <c r="L150" s="217">
        <v>62</v>
      </c>
      <c r="M150" s="217">
        <v>11</v>
      </c>
      <c r="N150" s="217">
        <v>57</v>
      </c>
      <c r="O150" s="217">
        <v>219</v>
      </c>
      <c r="P150" s="217">
        <v>422</v>
      </c>
      <c r="Q150" s="308">
        <v>416212</v>
      </c>
    </row>
    <row r="151" spans="1:17" ht="15" x14ac:dyDescent="0.25">
      <c r="A151" s="204" t="s">
        <v>467</v>
      </c>
      <c r="B151" s="207">
        <v>185</v>
      </c>
      <c r="C151" s="211">
        <v>109</v>
      </c>
      <c r="D151" s="217">
        <v>10</v>
      </c>
      <c r="E151" s="217">
        <v>16</v>
      </c>
      <c r="F151" s="216"/>
      <c r="G151" s="216"/>
      <c r="H151" s="217">
        <v>50</v>
      </c>
      <c r="I151" s="217">
        <v>181</v>
      </c>
      <c r="J151" s="221">
        <v>4723</v>
      </c>
      <c r="K151" s="217">
        <v>497</v>
      </c>
      <c r="L151" s="217">
        <v>134</v>
      </c>
      <c r="M151" s="217">
        <v>8</v>
      </c>
      <c r="N151" s="217">
        <v>28</v>
      </c>
      <c r="O151" s="217">
        <v>115</v>
      </c>
      <c r="P151" s="217">
        <v>222</v>
      </c>
      <c r="Q151" s="308">
        <v>402552</v>
      </c>
    </row>
    <row r="152" spans="1:17" ht="15" x14ac:dyDescent="0.25">
      <c r="A152" s="204" t="s">
        <v>143</v>
      </c>
      <c r="B152" s="207">
        <v>255</v>
      </c>
      <c r="C152" s="211">
        <v>156</v>
      </c>
      <c r="D152" s="217">
        <v>3</v>
      </c>
      <c r="E152" s="217">
        <v>22</v>
      </c>
      <c r="F152" s="216"/>
      <c r="G152" s="216"/>
      <c r="H152" s="217">
        <v>74</v>
      </c>
      <c r="I152" s="217">
        <v>214</v>
      </c>
      <c r="J152" s="221">
        <v>3139</v>
      </c>
      <c r="K152" s="217">
        <v>946</v>
      </c>
      <c r="L152" s="217">
        <v>56</v>
      </c>
      <c r="M152" s="217">
        <v>9</v>
      </c>
      <c r="N152" s="217">
        <v>39</v>
      </c>
      <c r="O152" s="217">
        <v>163</v>
      </c>
      <c r="P152" s="217">
        <v>342</v>
      </c>
      <c r="Q152" s="308">
        <v>315792</v>
      </c>
    </row>
    <row r="153" spans="1:17" ht="15" x14ac:dyDescent="0.25">
      <c r="A153" s="204" t="s">
        <v>144</v>
      </c>
      <c r="B153" s="207">
        <v>230</v>
      </c>
      <c r="C153" s="211">
        <v>124</v>
      </c>
      <c r="D153" s="217">
        <v>3</v>
      </c>
      <c r="E153" s="217">
        <v>20</v>
      </c>
      <c r="F153" s="217">
        <v>2</v>
      </c>
      <c r="G153" s="216"/>
      <c r="H153" s="217">
        <v>81</v>
      </c>
      <c r="I153" s="217">
        <v>192</v>
      </c>
      <c r="J153" s="221">
        <v>6907</v>
      </c>
      <c r="K153" s="217">
        <v>813</v>
      </c>
      <c r="L153" s="217">
        <v>112</v>
      </c>
      <c r="M153" s="217">
        <v>10</v>
      </c>
      <c r="N153" s="217">
        <v>47</v>
      </c>
      <c r="O153" s="217">
        <v>126</v>
      </c>
      <c r="P153" s="217">
        <v>245</v>
      </c>
      <c r="Q153" s="308">
        <v>344409</v>
      </c>
    </row>
    <row r="154" spans="1:17" ht="15" x14ac:dyDescent="0.25">
      <c r="A154" s="204" t="s">
        <v>145</v>
      </c>
      <c r="B154" s="207">
        <v>307</v>
      </c>
      <c r="C154" s="211">
        <v>217</v>
      </c>
      <c r="D154" s="217">
        <v>3</v>
      </c>
      <c r="E154" s="217">
        <v>25</v>
      </c>
      <c r="F154" s="216"/>
      <c r="G154" s="216"/>
      <c r="H154" s="217">
        <v>62</v>
      </c>
      <c r="I154" s="217">
        <v>246</v>
      </c>
      <c r="J154" s="221">
        <v>4160</v>
      </c>
      <c r="K154" s="217">
        <v>491</v>
      </c>
      <c r="L154" s="217">
        <v>3</v>
      </c>
      <c r="M154" s="217">
        <v>9</v>
      </c>
      <c r="N154" s="217">
        <v>45</v>
      </c>
      <c r="O154" s="217">
        <v>156</v>
      </c>
      <c r="P154" s="217">
        <v>317</v>
      </c>
      <c r="Q154" s="308">
        <v>204654</v>
      </c>
    </row>
    <row r="155" spans="1:17" ht="15.75" thickBot="1" x14ac:dyDescent="0.3">
      <c r="A155" s="204" t="s">
        <v>468</v>
      </c>
      <c r="B155" s="207">
        <v>161</v>
      </c>
      <c r="C155" s="213">
        <v>107</v>
      </c>
      <c r="D155" s="218">
        <v>2</v>
      </c>
      <c r="E155" s="218">
        <v>13</v>
      </c>
      <c r="F155" s="220"/>
      <c r="G155" s="220"/>
      <c r="H155" s="218">
        <v>39</v>
      </c>
      <c r="I155" s="218">
        <v>173</v>
      </c>
      <c r="J155" s="223">
        <v>4685</v>
      </c>
      <c r="K155" s="218">
        <v>353</v>
      </c>
      <c r="L155" s="218">
        <v>11</v>
      </c>
      <c r="M155" s="218">
        <v>4</v>
      </c>
      <c r="N155" s="218">
        <v>37</v>
      </c>
      <c r="O155" s="218">
        <v>92</v>
      </c>
      <c r="P155" s="218">
        <v>227</v>
      </c>
      <c r="Q155" s="309">
        <v>361739</v>
      </c>
    </row>
  </sheetData>
  <mergeCells count="16">
    <mergeCell ref="B3:K3"/>
    <mergeCell ref="G4:G5"/>
    <mergeCell ref="F4:F5"/>
    <mergeCell ref="C4:E4"/>
    <mergeCell ref="B4:B5"/>
    <mergeCell ref="K4:K5"/>
    <mergeCell ref="J4:J5"/>
    <mergeCell ref="I4:I5"/>
    <mergeCell ref="H4:H5"/>
    <mergeCell ref="L80:Q80"/>
    <mergeCell ref="R80:R81"/>
    <mergeCell ref="A80:A81"/>
    <mergeCell ref="B80:B81"/>
    <mergeCell ref="C80:C81"/>
    <mergeCell ref="D80:D81"/>
    <mergeCell ref="E80:K80"/>
  </mergeCells>
  <phoneticPr fontId="3"/>
  <pageMargins left="0.78740157480314965" right="0.23622047244094491" top="0.74803149606299213" bottom="0.39370078740157483" header="0.35433070866141736" footer="0.31496062992125984"/>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40"/>
  <sheetViews>
    <sheetView view="pageBreakPreview" zoomScale="85" zoomScaleNormal="100" zoomScaleSheetLayoutView="85" workbookViewId="0">
      <selection activeCell="J15" sqref="J14:K15"/>
    </sheetView>
  </sheetViews>
  <sheetFormatPr defaultRowHeight="13.5" x14ac:dyDescent="0.15"/>
  <cols>
    <col min="1" max="1" width="11.875" customWidth="1"/>
  </cols>
  <sheetData>
    <row r="1" spans="1:18" x14ac:dyDescent="0.15">
      <c r="A1" s="69" t="s">
        <v>399</v>
      </c>
    </row>
    <row r="2" spans="1:18" x14ac:dyDescent="0.15">
      <c r="M2" s="7" t="str">
        <f>"（"&amp;年の入力!$A$4&amp;年の入力!$B$4&amp;"年中）"</f>
        <v>（令和元年中）</v>
      </c>
    </row>
    <row r="3" spans="1:18" x14ac:dyDescent="0.15">
      <c r="A3" s="8" t="s">
        <v>3</v>
      </c>
      <c r="B3" s="352" t="s">
        <v>33</v>
      </c>
      <c r="C3" s="352"/>
      <c r="D3" s="352"/>
      <c r="E3" s="352"/>
      <c r="F3" s="352"/>
      <c r="G3" s="352"/>
      <c r="H3" s="352"/>
      <c r="I3" s="334" t="s">
        <v>34</v>
      </c>
      <c r="J3" s="352"/>
      <c r="K3" s="352"/>
      <c r="L3" s="352"/>
      <c r="M3" s="352"/>
      <c r="Q3" t="s">
        <v>395</v>
      </c>
    </row>
    <row r="4" spans="1:18" ht="14.25" thickBot="1" x14ac:dyDescent="0.2">
      <c r="A4" s="9" t="s">
        <v>0</v>
      </c>
      <c r="B4" s="10" t="s">
        <v>7</v>
      </c>
      <c r="C4" s="11" t="s">
        <v>8</v>
      </c>
      <c r="D4" s="11" t="s">
        <v>9</v>
      </c>
      <c r="E4" s="11" t="s">
        <v>10</v>
      </c>
      <c r="F4" s="11" t="s">
        <v>11</v>
      </c>
      <c r="G4" s="11" t="s">
        <v>12</v>
      </c>
      <c r="H4" s="11" t="s">
        <v>13</v>
      </c>
      <c r="I4" s="10" t="s">
        <v>7</v>
      </c>
      <c r="J4" s="11" t="s">
        <v>14</v>
      </c>
      <c r="K4" s="11" t="s">
        <v>15</v>
      </c>
      <c r="L4" s="11" t="s">
        <v>35</v>
      </c>
      <c r="M4" s="11" t="s">
        <v>103</v>
      </c>
    </row>
    <row r="5" spans="1:18" x14ac:dyDescent="0.15">
      <c r="A5" s="29" t="s">
        <v>36</v>
      </c>
      <c r="B5" s="13">
        <v>3969</v>
      </c>
      <c r="C5" s="91">
        <v>2226</v>
      </c>
      <c r="D5" s="91">
        <v>168</v>
      </c>
      <c r="E5" s="91">
        <v>295</v>
      </c>
      <c r="F5" s="91">
        <v>4</v>
      </c>
      <c r="G5" s="91">
        <v>0</v>
      </c>
      <c r="H5" s="91">
        <v>1276</v>
      </c>
      <c r="I5" s="98">
        <v>3426</v>
      </c>
      <c r="J5" s="91">
        <v>859</v>
      </c>
      <c r="K5" s="91">
        <v>198</v>
      </c>
      <c r="L5" s="91">
        <v>878</v>
      </c>
      <c r="M5" s="91">
        <v>1491</v>
      </c>
      <c r="O5" s="293">
        <v>3969</v>
      </c>
      <c r="P5" t="b">
        <f>EXACT(B5,O5)</f>
        <v>1</v>
      </c>
      <c r="Q5" s="177">
        <v>3426</v>
      </c>
      <c r="R5" t="b">
        <f t="shared" ref="R5:R17" si="0">EXACT(I5,Q5)</f>
        <v>1</v>
      </c>
    </row>
    <row r="6" spans="1:18" x14ac:dyDescent="0.15">
      <c r="A6" s="29" t="s">
        <v>37</v>
      </c>
      <c r="B6" s="13">
        <v>3413</v>
      </c>
      <c r="C6" s="91">
        <v>1935</v>
      </c>
      <c r="D6" s="91">
        <v>126</v>
      </c>
      <c r="E6" s="91">
        <v>286</v>
      </c>
      <c r="F6" s="91">
        <v>1</v>
      </c>
      <c r="G6" s="91">
        <v>0</v>
      </c>
      <c r="H6" s="91">
        <v>1065</v>
      </c>
      <c r="I6" s="98">
        <v>2900</v>
      </c>
      <c r="J6" s="91">
        <v>702</v>
      </c>
      <c r="K6" s="91">
        <v>156</v>
      </c>
      <c r="L6" s="91">
        <v>780</v>
      </c>
      <c r="M6" s="91">
        <v>1262</v>
      </c>
      <c r="O6" s="293">
        <v>3413</v>
      </c>
      <c r="P6" t="b">
        <f t="shared" ref="P6:P17" si="1">EXACT(B6,O6)</f>
        <v>1</v>
      </c>
      <c r="Q6" s="165">
        <v>2900</v>
      </c>
      <c r="R6" t="b">
        <f t="shared" si="0"/>
        <v>1</v>
      </c>
    </row>
    <row r="7" spans="1:18" ht="14.25" thickBot="1" x14ac:dyDescent="0.2">
      <c r="A7" s="29" t="s">
        <v>38</v>
      </c>
      <c r="B7" s="13">
        <v>3599</v>
      </c>
      <c r="C7" s="91">
        <v>1934</v>
      </c>
      <c r="D7" s="91">
        <v>180</v>
      </c>
      <c r="E7" s="91">
        <v>278</v>
      </c>
      <c r="F7" s="91">
        <v>5</v>
      </c>
      <c r="G7" s="91">
        <v>0</v>
      </c>
      <c r="H7" s="91">
        <v>1202</v>
      </c>
      <c r="I7" s="98">
        <v>2906</v>
      </c>
      <c r="J7" s="91">
        <v>747</v>
      </c>
      <c r="K7" s="91">
        <v>164</v>
      </c>
      <c r="L7" s="91">
        <v>778</v>
      </c>
      <c r="M7" s="91">
        <v>1217</v>
      </c>
      <c r="O7" s="293">
        <v>3599</v>
      </c>
      <c r="P7" t="b">
        <f t="shared" si="1"/>
        <v>1</v>
      </c>
      <c r="Q7" s="201">
        <v>2906</v>
      </c>
      <c r="R7" t="b">
        <f t="shared" si="0"/>
        <v>1</v>
      </c>
    </row>
    <row r="8" spans="1:18" x14ac:dyDescent="0.15">
      <c r="A8" s="29" t="s">
        <v>39</v>
      </c>
      <c r="B8" s="13">
        <v>4215</v>
      </c>
      <c r="C8" s="91">
        <v>2050</v>
      </c>
      <c r="D8" s="91">
        <v>308</v>
      </c>
      <c r="E8" s="91">
        <v>326</v>
      </c>
      <c r="F8" s="91">
        <v>5</v>
      </c>
      <c r="G8" s="91">
        <v>0</v>
      </c>
      <c r="H8" s="91">
        <v>1526</v>
      </c>
      <c r="I8" s="98">
        <v>3155</v>
      </c>
      <c r="J8" s="91">
        <v>892</v>
      </c>
      <c r="K8" s="91">
        <v>168</v>
      </c>
      <c r="L8" s="91">
        <v>856</v>
      </c>
      <c r="M8" s="91">
        <v>1239</v>
      </c>
      <c r="O8" s="293">
        <v>4215</v>
      </c>
      <c r="P8" t="b">
        <f t="shared" si="1"/>
        <v>1</v>
      </c>
      <c r="Q8" s="177">
        <v>3155</v>
      </c>
      <c r="R8" t="b">
        <f t="shared" si="0"/>
        <v>1</v>
      </c>
    </row>
    <row r="9" spans="1:18" x14ac:dyDescent="0.15">
      <c r="A9" s="29" t="s">
        <v>40</v>
      </c>
      <c r="B9" s="13">
        <v>4342</v>
      </c>
      <c r="C9" s="91">
        <v>1919</v>
      </c>
      <c r="D9" s="91">
        <v>309</v>
      </c>
      <c r="E9" s="91">
        <v>374</v>
      </c>
      <c r="F9" s="91">
        <v>6</v>
      </c>
      <c r="G9" s="91">
        <v>0</v>
      </c>
      <c r="H9" s="91">
        <v>1734</v>
      </c>
      <c r="I9" s="98">
        <v>3099</v>
      </c>
      <c r="J9" s="91">
        <v>1042</v>
      </c>
      <c r="K9" s="91">
        <v>150</v>
      </c>
      <c r="L9" s="91">
        <v>771</v>
      </c>
      <c r="M9" s="91">
        <v>1136</v>
      </c>
      <c r="O9" s="293">
        <v>4342</v>
      </c>
      <c r="P9" t="b">
        <f t="shared" si="1"/>
        <v>1</v>
      </c>
      <c r="Q9" s="165">
        <v>3099</v>
      </c>
      <c r="R9" t="b">
        <f t="shared" si="0"/>
        <v>1</v>
      </c>
    </row>
    <row r="10" spans="1:18" ht="14.25" thickBot="1" x14ac:dyDescent="0.2">
      <c r="A10" s="30" t="s">
        <v>41</v>
      </c>
      <c r="B10" s="17">
        <v>2728</v>
      </c>
      <c r="C10" s="92">
        <v>1431</v>
      </c>
      <c r="D10" s="92">
        <v>91</v>
      </c>
      <c r="E10" s="92">
        <v>275</v>
      </c>
      <c r="F10" s="92">
        <v>5</v>
      </c>
      <c r="G10" s="92">
        <v>0</v>
      </c>
      <c r="H10" s="92">
        <v>926</v>
      </c>
      <c r="I10" s="100">
        <v>2139</v>
      </c>
      <c r="J10" s="92">
        <v>529</v>
      </c>
      <c r="K10" s="92">
        <v>88</v>
      </c>
      <c r="L10" s="92">
        <v>561</v>
      </c>
      <c r="M10" s="92">
        <v>961</v>
      </c>
      <c r="O10" s="293">
        <v>2728</v>
      </c>
      <c r="P10" t="b">
        <f t="shared" si="1"/>
        <v>1</v>
      </c>
      <c r="Q10" s="201">
        <v>2139</v>
      </c>
      <c r="R10" t="b">
        <f t="shared" si="0"/>
        <v>1</v>
      </c>
    </row>
    <row r="11" spans="1:18" x14ac:dyDescent="0.15">
      <c r="A11" s="29" t="s">
        <v>42</v>
      </c>
      <c r="B11" s="13">
        <v>2034</v>
      </c>
      <c r="C11" s="91">
        <v>1319</v>
      </c>
      <c r="D11" s="91">
        <v>5</v>
      </c>
      <c r="E11" s="91">
        <v>266</v>
      </c>
      <c r="F11" s="91">
        <v>6</v>
      </c>
      <c r="G11" s="91">
        <v>0</v>
      </c>
      <c r="H11" s="91">
        <v>438</v>
      </c>
      <c r="I11" s="98">
        <v>1756</v>
      </c>
      <c r="J11" s="91">
        <v>296</v>
      </c>
      <c r="K11" s="91">
        <v>105</v>
      </c>
      <c r="L11" s="91">
        <v>417</v>
      </c>
      <c r="M11" s="91">
        <v>938</v>
      </c>
      <c r="O11" s="293">
        <v>2034</v>
      </c>
      <c r="P11" t="b">
        <f t="shared" si="1"/>
        <v>1</v>
      </c>
      <c r="Q11" s="177">
        <v>1756</v>
      </c>
      <c r="R11" t="b">
        <f t="shared" si="0"/>
        <v>1</v>
      </c>
    </row>
    <row r="12" spans="1:18" x14ac:dyDescent="0.15">
      <c r="A12" s="29" t="s">
        <v>43</v>
      </c>
      <c r="B12" s="13">
        <v>2746</v>
      </c>
      <c r="C12" s="91">
        <v>1570</v>
      </c>
      <c r="D12" s="91">
        <v>46</v>
      </c>
      <c r="E12" s="91">
        <v>310</v>
      </c>
      <c r="F12" s="91">
        <v>3</v>
      </c>
      <c r="G12" s="91">
        <v>0</v>
      </c>
      <c r="H12" s="91">
        <v>817</v>
      </c>
      <c r="I12" s="98">
        <v>2165</v>
      </c>
      <c r="J12" s="91">
        <v>433</v>
      </c>
      <c r="K12" s="91">
        <v>118</v>
      </c>
      <c r="L12" s="91">
        <v>572</v>
      </c>
      <c r="M12" s="91">
        <v>1042</v>
      </c>
      <c r="O12" s="293">
        <v>2746</v>
      </c>
      <c r="P12" t="b">
        <f t="shared" si="1"/>
        <v>1</v>
      </c>
      <c r="Q12" s="165">
        <v>2165</v>
      </c>
      <c r="R12" t="b">
        <f t="shared" si="0"/>
        <v>1</v>
      </c>
    </row>
    <row r="13" spans="1:18" ht="14.25" thickBot="1" x14ac:dyDescent="0.2">
      <c r="A13" s="29" t="s">
        <v>44</v>
      </c>
      <c r="B13" s="13">
        <v>2471</v>
      </c>
      <c r="C13" s="91">
        <v>1426</v>
      </c>
      <c r="D13" s="91">
        <v>27</v>
      </c>
      <c r="E13" s="91">
        <v>308</v>
      </c>
      <c r="F13" s="91">
        <v>10</v>
      </c>
      <c r="G13" s="91">
        <v>0</v>
      </c>
      <c r="H13" s="91">
        <v>700</v>
      </c>
      <c r="I13" s="98">
        <v>1919</v>
      </c>
      <c r="J13" s="91">
        <v>392</v>
      </c>
      <c r="K13" s="91">
        <v>95</v>
      </c>
      <c r="L13" s="91">
        <v>475</v>
      </c>
      <c r="M13" s="91">
        <v>957</v>
      </c>
      <c r="O13" s="293">
        <v>2471</v>
      </c>
      <c r="P13" t="b">
        <f t="shared" si="1"/>
        <v>1</v>
      </c>
      <c r="Q13" s="201">
        <v>1919</v>
      </c>
      <c r="R13" t="b">
        <f t="shared" si="0"/>
        <v>1</v>
      </c>
    </row>
    <row r="14" spans="1:18" x14ac:dyDescent="0.15">
      <c r="A14" s="29" t="s">
        <v>45</v>
      </c>
      <c r="B14" s="13">
        <v>2465</v>
      </c>
      <c r="C14" s="91">
        <v>1501</v>
      </c>
      <c r="D14" s="91">
        <v>39</v>
      </c>
      <c r="E14" s="91">
        <v>286</v>
      </c>
      <c r="F14" s="91">
        <v>12</v>
      </c>
      <c r="G14" s="91">
        <v>1</v>
      </c>
      <c r="H14" s="91">
        <v>626</v>
      </c>
      <c r="I14" s="98">
        <v>2054</v>
      </c>
      <c r="J14" s="91">
        <v>414</v>
      </c>
      <c r="K14" s="91">
        <v>116</v>
      </c>
      <c r="L14" s="91">
        <v>511</v>
      </c>
      <c r="M14" s="91">
        <v>1013</v>
      </c>
      <c r="O14" s="293">
        <v>2465</v>
      </c>
      <c r="P14" t="b">
        <f t="shared" si="1"/>
        <v>1</v>
      </c>
      <c r="Q14" s="177">
        <v>2054</v>
      </c>
      <c r="R14" t="b">
        <f t="shared" si="0"/>
        <v>1</v>
      </c>
    </row>
    <row r="15" spans="1:18" x14ac:dyDescent="0.15">
      <c r="A15" s="29" t="s">
        <v>46</v>
      </c>
      <c r="B15" s="13">
        <v>2835</v>
      </c>
      <c r="C15" s="91">
        <v>1767</v>
      </c>
      <c r="D15" s="91">
        <v>56</v>
      </c>
      <c r="E15" s="91">
        <v>292</v>
      </c>
      <c r="F15" s="91">
        <v>5</v>
      </c>
      <c r="G15" s="91">
        <v>0</v>
      </c>
      <c r="H15" s="91">
        <v>715</v>
      </c>
      <c r="I15" s="98">
        <v>2462</v>
      </c>
      <c r="J15" s="91">
        <v>558</v>
      </c>
      <c r="K15" s="91">
        <v>140</v>
      </c>
      <c r="L15" s="91">
        <v>607</v>
      </c>
      <c r="M15" s="91">
        <v>1157</v>
      </c>
      <c r="O15" s="293">
        <v>2835</v>
      </c>
      <c r="P15" t="b">
        <f t="shared" si="1"/>
        <v>1</v>
      </c>
      <c r="Q15" s="165">
        <v>2462</v>
      </c>
      <c r="R15" t="b">
        <f t="shared" si="0"/>
        <v>1</v>
      </c>
    </row>
    <row r="16" spans="1:18" ht="14.25" thickBot="1" x14ac:dyDescent="0.2">
      <c r="A16" s="29" t="s">
        <v>47</v>
      </c>
      <c r="B16" s="13">
        <v>2866</v>
      </c>
      <c r="C16" s="91">
        <v>1925</v>
      </c>
      <c r="D16" s="91">
        <v>36</v>
      </c>
      <c r="E16" s="91">
        <v>289</v>
      </c>
      <c r="F16" s="91">
        <v>7</v>
      </c>
      <c r="G16" s="91">
        <v>0</v>
      </c>
      <c r="H16" s="91">
        <v>609</v>
      </c>
      <c r="I16" s="98">
        <v>2672</v>
      </c>
      <c r="J16" s="91">
        <v>540</v>
      </c>
      <c r="K16" s="91">
        <v>133</v>
      </c>
      <c r="L16" s="91">
        <v>647</v>
      </c>
      <c r="M16" s="91">
        <v>1352</v>
      </c>
      <c r="O16" s="293">
        <v>2866</v>
      </c>
      <c r="P16" t="b">
        <f>EXACT(B16,O16)</f>
        <v>1</v>
      </c>
      <c r="Q16" s="201">
        <v>2672</v>
      </c>
      <c r="R16" t="b">
        <f t="shared" si="0"/>
        <v>1</v>
      </c>
    </row>
    <row r="17" spans="1:18" x14ac:dyDescent="0.15">
      <c r="A17" s="10" t="s">
        <v>7</v>
      </c>
      <c r="B17" s="20">
        <v>37683</v>
      </c>
      <c r="C17" s="20">
        <v>21003</v>
      </c>
      <c r="D17" s="20">
        <v>1391</v>
      </c>
      <c r="E17" s="20">
        <v>3585</v>
      </c>
      <c r="F17" s="20">
        <v>69</v>
      </c>
      <c r="G17" s="20">
        <v>1</v>
      </c>
      <c r="H17" s="20">
        <v>11634</v>
      </c>
      <c r="I17" s="20">
        <v>30653</v>
      </c>
      <c r="J17" s="20">
        <v>7404</v>
      </c>
      <c r="K17" s="20">
        <v>1631</v>
      </c>
      <c r="L17" s="31">
        <v>7853</v>
      </c>
      <c r="M17" s="20">
        <v>13765</v>
      </c>
      <c r="O17" s="297">
        <f>SUM(O5:O16)</f>
        <v>37683</v>
      </c>
      <c r="P17" t="b">
        <f t="shared" si="1"/>
        <v>1</v>
      </c>
      <c r="Q17" s="297">
        <f>SUM(Q5:Q16)</f>
        <v>30653</v>
      </c>
      <c r="R17" t="b">
        <f t="shared" si="0"/>
        <v>1</v>
      </c>
    </row>
    <row r="23" spans="1:18" ht="21" x14ac:dyDescent="0.15">
      <c r="A23" s="353" t="s">
        <v>469</v>
      </c>
      <c r="B23" s="354"/>
      <c r="C23" s="355"/>
      <c r="D23" s="155" t="s">
        <v>470</v>
      </c>
      <c r="E23" s="149" t="s">
        <v>407</v>
      </c>
      <c r="F23" s="149" t="s">
        <v>408</v>
      </c>
      <c r="G23" s="149" t="s">
        <v>419</v>
      </c>
      <c r="H23" s="149" t="s">
        <v>425</v>
      </c>
      <c r="I23" s="149" t="s">
        <v>409</v>
      </c>
      <c r="J23" s="149" t="s">
        <v>410</v>
      </c>
      <c r="K23" s="231" t="s">
        <v>411</v>
      </c>
    </row>
    <row r="24" spans="1:18" x14ac:dyDescent="0.15">
      <c r="A24" s="356" t="s">
        <v>471</v>
      </c>
      <c r="B24" s="357"/>
      <c r="C24" s="358"/>
      <c r="D24" s="157">
        <v>37683</v>
      </c>
      <c r="E24" s="159">
        <v>21003</v>
      </c>
      <c r="F24" s="159">
        <v>1391</v>
      </c>
      <c r="G24" s="159">
        <v>3585</v>
      </c>
      <c r="H24" s="161">
        <v>69</v>
      </c>
      <c r="I24" s="161">
        <v>1</v>
      </c>
      <c r="J24" s="159">
        <v>11634</v>
      </c>
      <c r="K24" s="159">
        <v>30653</v>
      </c>
    </row>
    <row r="25" spans="1:18" ht="14.25" thickBot="1" x14ac:dyDescent="0.2">
      <c r="A25" s="359" t="s">
        <v>393</v>
      </c>
      <c r="B25" s="356" t="s">
        <v>459</v>
      </c>
      <c r="C25" s="358"/>
      <c r="D25" s="232">
        <v>10981</v>
      </c>
      <c r="E25" s="166">
        <v>6095</v>
      </c>
      <c r="F25" s="164">
        <v>474</v>
      </c>
      <c r="G25" s="164">
        <v>859</v>
      </c>
      <c r="H25" s="164">
        <v>10</v>
      </c>
      <c r="I25" s="233"/>
      <c r="J25" s="166">
        <v>3543</v>
      </c>
      <c r="K25" s="166">
        <v>9232</v>
      </c>
    </row>
    <row r="26" spans="1:18" x14ac:dyDescent="0.15">
      <c r="A26" s="359"/>
      <c r="B26" s="361" t="s">
        <v>472</v>
      </c>
      <c r="C26" s="149" t="s">
        <v>473</v>
      </c>
      <c r="D26" s="306">
        <v>3969</v>
      </c>
      <c r="E26" s="168">
        <v>2226</v>
      </c>
      <c r="F26" s="172">
        <v>168</v>
      </c>
      <c r="G26" s="172">
        <v>295</v>
      </c>
      <c r="H26" s="172">
        <v>4</v>
      </c>
      <c r="I26" s="234"/>
      <c r="J26" s="177">
        <v>1276</v>
      </c>
      <c r="K26" s="303">
        <v>3426</v>
      </c>
    </row>
    <row r="27" spans="1:18" x14ac:dyDescent="0.15">
      <c r="A27" s="359"/>
      <c r="B27" s="361"/>
      <c r="C27" s="149" t="s">
        <v>474</v>
      </c>
      <c r="D27" s="306">
        <v>3413</v>
      </c>
      <c r="E27" s="194">
        <v>1935</v>
      </c>
      <c r="F27" s="182">
        <v>126</v>
      </c>
      <c r="G27" s="182">
        <v>286</v>
      </c>
      <c r="H27" s="182">
        <v>1</v>
      </c>
      <c r="I27" s="183"/>
      <c r="J27" s="165">
        <v>1065</v>
      </c>
      <c r="K27" s="304">
        <v>2900</v>
      </c>
    </row>
    <row r="28" spans="1:18" ht="14.25" thickBot="1" x14ac:dyDescent="0.2">
      <c r="A28" s="359"/>
      <c r="B28" s="338"/>
      <c r="C28" s="149" t="s">
        <v>475</v>
      </c>
      <c r="D28" s="306">
        <v>3599</v>
      </c>
      <c r="E28" s="235">
        <v>1934</v>
      </c>
      <c r="F28" s="198">
        <v>180</v>
      </c>
      <c r="G28" s="198">
        <v>278</v>
      </c>
      <c r="H28" s="198">
        <v>5</v>
      </c>
      <c r="I28" s="199"/>
      <c r="J28" s="201">
        <v>1202</v>
      </c>
      <c r="K28" s="305">
        <v>2906</v>
      </c>
    </row>
    <row r="29" spans="1:18" ht="14.25" thickBot="1" x14ac:dyDescent="0.2">
      <c r="A29" s="359"/>
      <c r="B29" s="356" t="s">
        <v>459</v>
      </c>
      <c r="C29" s="358"/>
      <c r="D29" s="232">
        <v>11285</v>
      </c>
      <c r="E29" s="158">
        <v>5400</v>
      </c>
      <c r="F29" s="160">
        <v>708</v>
      </c>
      <c r="G29" s="160">
        <v>975</v>
      </c>
      <c r="H29" s="160">
        <v>16</v>
      </c>
      <c r="I29" s="236"/>
      <c r="J29" s="158">
        <v>4186</v>
      </c>
      <c r="K29" s="158">
        <v>8393</v>
      </c>
    </row>
    <row r="30" spans="1:18" x14ac:dyDescent="0.15">
      <c r="A30" s="359"/>
      <c r="B30" s="361" t="s">
        <v>476</v>
      </c>
      <c r="C30" s="149" t="s">
        <v>477</v>
      </c>
      <c r="D30" s="306">
        <v>4215</v>
      </c>
      <c r="E30" s="168">
        <v>2050</v>
      </c>
      <c r="F30" s="172">
        <v>308</v>
      </c>
      <c r="G30" s="172">
        <v>326</v>
      </c>
      <c r="H30" s="172">
        <v>5</v>
      </c>
      <c r="I30" s="234"/>
      <c r="J30" s="177">
        <v>1526</v>
      </c>
      <c r="K30" s="303">
        <v>3155</v>
      </c>
    </row>
    <row r="31" spans="1:18" x14ac:dyDescent="0.15">
      <c r="A31" s="359"/>
      <c r="B31" s="361"/>
      <c r="C31" s="149" t="s">
        <v>478</v>
      </c>
      <c r="D31" s="306">
        <v>4342</v>
      </c>
      <c r="E31" s="194">
        <v>1919</v>
      </c>
      <c r="F31" s="182">
        <v>309</v>
      </c>
      <c r="G31" s="182">
        <v>374</v>
      </c>
      <c r="H31" s="182">
        <v>6</v>
      </c>
      <c r="I31" s="183"/>
      <c r="J31" s="165">
        <v>1734</v>
      </c>
      <c r="K31" s="304">
        <v>3099</v>
      </c>
    </row>
    <row r="32" spans="1:18" ht="14.25" thickBot="1" x14ac:dyDescent="0.2">
      <c r="A32" s="359"/>
      <c r="B32" s="338"/>
      <c r="C32" s="149" t="s">
        <v>479</v>
      </c>
      <c r="D32" s="306">
        <v>2728</v>
      </c>
      <c r="E32" s="235">
        <v>1431</v>
      </c>
      <c r="F32" s="198">
        <v>91</v>
      </c>
      <c r="G32" s="198">
        <v>275</v>
      </c>
      <c r="H32" s="198">
        <v>5</v>
      </c>
      <c r="I32" s="199"/>
      <c r="J32" s="198">
        <v>926</v>
      </c>
      <c r="K32" s="305">
        <v>2139</v>
      </c>
    </row>
    <row r="33" spans="1:11" ht="14.25" thickBot="1" x14ac:dyDescent="0.2">
      <c r="A33" s="359"/>
      <c r="B33" s="356" t="s">
        <v>459</v>
      </c>
      <c r="C33" s="358"/>
      <c r="D33" s="232">
        <v>7251</v>
      </c>
      <c r="E33" s="158">
        <v>4315</v>
      </c>
      <c r="F33" s="160">
        <v>78</v>
      </c>
      <c r="G33" s="160">
        <v>884</v>
      </c>
      <c r="H33" s="160">
        <v>19</v>
      </c>
      <c r="I33" s="236"/>
      <c r="J33" s="158">
        <v>1955</v>
      </c>
      <c r="K33" s="158">
        <v>5840</v>
      </c>
    </row>
    <row r="34" spans="1:11" x14ac:dyDescent="0.15">
      <c r="A34" s="359"/>
      <c r="B34" s="361" t="s">
        <v>480</v>
      </c>
      <c r="C34" s="149" t="s">
        <v>481</v>
      </c>
      <c r="D34" s="306">
        <v>2034</v>
      </c>
      <c r="E34" s="168">
        <v>1319</v>
      </c>
      <c r="F34" s="172">
        <v>5</v>
      </c>
      <c r="G34" s="172">
        <v>266</v>
      </c>
      <c r="H34" s="172">
        <v>6</v>
      </c>
      <c r="I34" s="234"/>
      <c r="J34" s="172">
        <v>438</v>
      </c>
      <c r="K34" s="303">
        <v>1756</v>
      </c>
    </row>
    <row r="35" spans="1:11" x14ac:dyDescent="0.15">
      <c r="A35" s="359"/>
      <c r="B35" s="361"/>
      <c r="C35" s="149" t="s">
        <v>482</v>
      </c>
      <c r="D35" s="306">
        <v>2746</v>
      </c>
      <c r="E35" s="194">
        <v>1570</v>
      </c>
      <c r="F35" s="182">
        <v>46</v>
      </c>
      <c r="G35" s="182">
        <v>310</v>
      </c>
      <c r="H35" s="182">
        <v>3</v>
      </c>
      <c r="I35" s="183"/>
      <c r="J35" s="182">
        <v>817</v>
      </c>
      <c r="K35" s="304">
        <v>2165</v>
      </c>
    </row>
    <row r="36" spans="1:11" ht="14.25" thickBot="1" x14ac:dyDescent="0.2">
      <c r="A36" s="359"/>
      <c r="B36" s="338"/>
      <c r="C36" s="149" t="s">
        <v>483</v>
      </c>
      <c r="D36" s="306">
        <v>2471</v>
      </c>
      <c r="E36" s="235">
        <v>1426</v>
      </c>
      <c r="F36" s="198">
        <v>27</v>
      </c>
      <c r="G36" s="198">
        <v>308</v>
      </c>
      <c r="H36" s="198">
        <v>10</v>
      </c>
      <c r="I36" s="199"/>
      <c r="J36" s="198">
        <v>700</v>
      </c>
      <c r="K36" s="305">
        <v>1919</v>
      </c>
    </row>
    <row r="37" spans="1:11" ht="14.25" thickBot="1" x14ac:dyDescent="0.2">
      <c r="A37" s="359"/>
      <c r="B37" s="356" t="s">
        <v>459</v>
      </c>
      <c r="C37" s="358"/>
      <c r="D37" s="232">
        <v>8166</v>
      </c>
      <c r="E37" s="158">
        <v>5193</v>
      </c>
      <c r="F37" s="160">
        <v>131</v>
      </c>
      <c r="G37" s="160">
        <v>867</v>
      </c>
      <c r="H37" s="160">
        <v>24</v>
      </c>
      <c r="I37" s="160">
        <v>1</v>
      </c>
      <c r="J37" s="158">
        <v>1950</v>
      </c>
      <c r="K37" s="158">
        <v>7188</v>
      </c>
    </row>
    <row r="38" spans="1:11" x14ac:dyDescent="0.15">
      <c r="A38" s="359"/>
      <c r="B38" s="361" t="s">
        <v>484</v>
      </c>
      <c r="C38" s="155" t="s">
        <v>485</v>
      </c>
      <c r="D38" s="306">
        <v>2465</v>
      </c>
      <c r="E38" s="168">
        <v>1501</v>
      </c>
      <c r="F38" s="172">
        <v>39</v>
      </c>
      <c r="G38" s="172">
        <v>286</v>
      </c>
      <c r="H38" s="172">
        <v>12</v>
      </c>
      <c r="I38" s="172">
        <v>1</v>
      </c>
      <c r="J38" s="172">
        <v>626</v>
      </c>
      <c r="K38" s="303">
        <v>2054</v>
      </c>
    </row>
    <row r="39" spans="1:11" x14ac:dyDescent="0.15">
      <c r="A39" s="359"/>
      <c r="B39" s="361"/>
      <c r="C39" s="155" t="s">
        <v>486</v>
      </c>
      <c r="D39" s="306">
        <v>2835</v>
      </c>
      <c r="E39" s="194">
        <v>1767</v>
      </c>
      <c r="F39" s="182">
        <v>56</v>
      </c>
      <c r="G39" s="182">
        <v>292</v>
      </c>
      <c r="H39" s="182">
        <v>5</v>
      </c>
      <c r="I39" s="183"/>
      <c r="J39" s="182">
        <v>715</v>
      </c>
      <c r="K39" s="304">
        <v>2462</v>
      </c>
    </row>
    <row r="40" spans="1:11" ht="14.25" thickBot="1" x14ac:dyDescent="0.2">
      <c r="A40" s="360"/>
      <c r="B40" s="338"/>
      <c r="C40" s="155" t="s">
        <v>487</v>
      </c>
      <c r="D40" s="167">
        <v>2866</v>
      </c>
      <c r="E40" s="235">
        <v>1925</v>
      </c>
      <c r="F40" s="198">
        <v>36</v>
      </c>
      <c r="G40" s="198">
        <v>289</v>
      </c>
      <c r="H40" s="198">
        <v>7</v>
      </c>
      <c r="I40" s="199"/>
      <c r="J40" s="198">
        <v>609</v>
      </c>
      <c r="K40" s="305">
        <v>2672</v>
      </c>
    </row>
  </sheetData>
  <mergeCells count="13">
    <mergeCell ref="I3:M3"/>
    <mergeCell ref="B3:H3"/>
    <mergeCell ref="A23:C23"/>
    <mergeCell ref="A24:C24"/>
    <mergeCell ref="A25:A40"/>
    <mergeCell ref="B25:C25"/>
    <mergeCell ref="B26:B28"/>
    <mergeCell ref="B29:C29"/>
    <mergeCell ref="B30:B32"/>
    <mergeCell ref="B33:C33"/>
    <mergeCell ref="B34:B36"/>
    <mergeCell ref="B37:C37"/>
    <mergeCell ref="B38:B40"/>
  </mergeCells>
  <phoneticPr fontId="3"/>
  <pageMargins left="0.43307086614173229" right="0.35433070866141736" top="0.98425196850393704" bottom="0.98425196850393704"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S38"/>
  <sheetViews>
    <sheetView view="pageBreakPreview" zoomScale="85" zoomScaleNormal="100" zoomScaleSheetLayoutView="85" workbookViewId="0">
      <selection activeCell="K48" sqref="K48:K49"/>
    </sheetView>
  </sheetViews>
  <sheetFormatPr defaultRowHeight="13.5" x14ac:dyDescent="0.15"/>
  <cols>
    <col min="1" max="1" width="11.875" customWidth="1"/>
    <col min="2" max="3" width="11" bestFit="1" customWidth="1"/>
    <col min="11" max="11" width="10.375" bestFit="1" customWidth="1"/>
    <col min="13" max="13" width="10.5" bestFit="1" customWidth="1"/>
  </cols>
  <sheetData>
    <row r="1" spans="1:14" x14ac:dyDescent="0.15">
      <c r="A1" s="69"/>
    </row>
    <row r="2" spans="1:14" x14ac:dyDescent="0.15">
      <c r="K2" s="7" t="str">
        <f>"（"&amp;年の入力!$A$4&amp;年の入力!$B$4&amp;"年中）"</f>
        <v>（令和元年中）</v>
      </c>
    </row>
    <row r="3" spans="1:14" x14ac:dyDescent="0.15">
      <c r="A3" s="24" t="s">
        <v>3</v>
      </c>
      <c r="B3" s="332" t="s">
        <v>19</v>
      </c>
      <c r="C3" s="333"/>
      <c r="D3" s="334"/>
      <c r="E3" s="332" t="s">
        <v>48</v>
      </c>
      <c r="F3" s="334"/>
      <c r="G3" s="332" t="s">
        <v>22</v>
      </c>
      <c r="H3" s="333"/>
      <c r="I3" s="333"/>
      <c r="J3" s="334"/>
      <c r="K3" s="342" t="s">
        <v>49</v>
      </c>
      <c r="M3" t="s">
        <v>396</v>
      </c>
    </row>
    <row r="4" spans="1:14" ht="27" customHeight="1" thickBot="1" x14ac:dyDescent="0.2">
      <c r="A4" s="9" t="s">
        <v>0</v>
      </c>
      <c r="B4" s="22" t="s">
        <v>124</v>
      </c>
      <c r="C4" s="22" t="s">
        <v>24</v>
      </c>
      <c r="D4" s="27" t="s">
        <v>25</v>
      </c>
      <c r="E4" s="27" t="s">
        <v>20</v>
      </c>
      <c r="F4" s="27" t="s">
        <v>21</v>
      </c>
      <c r="G4" s="26" t="s">
        <v>7</v>
      </c>
      <c r="H4" s="27" t="s">
        <v>26</v>
      </c>
      <c r="I4" s="27" t="s">
        <v>27</v>
      </c>
      <c r="J4" s="27" t="s">
        <v>120</v>
      </c>
      <c r="K4" s="349"/>
    </row>
    <row r="5" spans="1:14" x14ac:dyDescent="0.15">
      <c r="A5" s="29" t="s">
        <v>36</v>
      </c>
      <c r="B5" s="97">
        <v>120084</v>
      </c>
      <c r="C5" s="97">
        <v>10867</v>
      </c>
      <c r="D5" s="97">
        <v>4931</v>
      </c>
      <c r="E5" s="97">
        <v>233</v>
      </c>
      <c r="F5" s="97">
        <v>684</v>
      </c>
      <c r="G5" s="98">
        <v>2285</v>
      </c>
      <c r="H5" s="97">
        <v>571</v>
      </c>
      <c r="I5" s="97">
        <v>153</v>
      </c>
      <c r="J5" s="97">
        <v>1561</v>
      </c>
      <c r="K5" s="97">
        <v>4943</v>
      </c>
      <c r="M5" s="177">
        <v>2285</v>
      </c>
      <c r="N5" t="b">
        <f>EXACT(G5,M5)</f>
        <v>1</v>
      </c>
    </row>
    <row r="6" spans="1:14" x14ac:dyDescent="0.15">
      <c r="A6" s="29" t="s">
        <v>37</v>
      </c>
      <c r="B6" s="97">
        <v>108061</v>
      </c>
      <c r="C6" s="97">
        <v>10084</v>
      </c>
      <c r="D6" s="97">
        <v>1939</v>
      </c>
      <c r="E6" s="97">
        <v>185</v>
      </c>
      <c r="F6" s="97">
        <v>559</v>
      </c>
      <c r="G6" s="98">
        <v>2023</v>
      </c>
      <c r="H6" s="97">
        <v>476</v>
      </c>
      <c r="I6" s="97">
        <v>131</v>
      </c>
      <c r="J6" s="97">
        <v>1416</v>
      </c>
      <c r="K6" s="97">
        <v>4207</v>
      </c>
      <c r="M6" s="165">
        <v>2023</v>
      </c>
      <c r="N6" t="b">
        <f t="shared" ref="N6:N17" si="0">EXACT(G6,M6)</f>
        <v>1</v>
      </c>
    </row>
    <row r="7" spans="1:14" ht="14.25" thickBot="1" x14ac:dyDescent="0.2">
      <c r="A7" s="29" t="s">
        <v>38</v>
      </c>
      <c r="B7" s="97">
        <v>105470</v>
      </c>
      <c r="C7" s="97">
        <v>15415</v>
      </c>
      <c r="D7" s="97">
        <v>10314</v>
      </c>
      <c r="E7" s="97">
        <v>152</v>
      </c>
      <c r="F7" s="97">
        <v>574</v>
      </c>
      <c r="G7" s="98">
        <v>1820</v>
      </c>
      <c r="H7" s="97">
        <v>473</v>
      </c>
      <c r="I7" s="97">
        <v>105</v>
      </c>
      <c r="J7" s="97">
        <v>1242</v>
      </c>
      <c r="K7" s="97">
        <v>3919</v>
      </c>
      <c r="M7" s="201">
        <v>1820</v>
      </c>
      <c r="N7" t="b">
        <f t="shared" si="0"/>
        <v>1</v>
      </c>
    </row>
    <row r="8" spans="1:14" x14ac:dyDescent="0.15">
      <c r="A8" s="29" t="s">
        <v>39</v>
      </c>
      <c r="B8" s="97">
        <v>129044</v>
      </c>
      <c r="C8" s="97">
        <v>12258</v>
      </c>
      <c r="D8" s="97">
        <v>24548</v>
      </c>
      <c r="E8" s="97">
        <v>145</v>
      </c>
      <c r="F8" s="97">
        <v>611</v>
      </c>
      <c r="G8" s="98">
        <v>1812</v>
      </c>
      <c r="H8" s="97">
        <v>459</v>
      </c>
      <c r="I8" s="97">
        <v>109</v>
      </c>
      <c r="J8" s="97">
        <v>1244</v>
      </c>
      <c r="K8" s="97">
        <v>4038</v>
      </c>
      <c r="M8" s="177">
        <v>1812</v>
      </c>
      <c r="N8" t="b">
        <f t="shared" si="0"/>
        <v>1</v>
      </c>
    </row>
    <row r="9" spans="1:14" x14ac:dyDescent="0.15">
      <c r="A9" s="29" t="s">
        <v>40</v>
      </c>
      <c r="B9" s="97">
        <v>106516</v>
      </c>
      <c r="C9" s="97">
        <v>10814</v>
      </c>
      <c r="D9" s="97">
        <v>35110</v>
      </c>
      <c r="E9" s="97">
        <v>106</v>
      </c>
      <c r="F9" s="97">
        <v>492</v>
      </c>
      <c r="G9" s="98">
        <v>1518</v>
      </c>
      <c r="H9" s="97">
        <v>332</v>
      </c>
      <c r="I9" s="97">
        <v>111</v>
      </c>
      <c r="J9" s="97">
        <v>1075</v>
      </c>
      <c r="K9" s="97">
        <v>3417</v>
      </c>
      <c r="M9" s="165">
        <v>1518</v>
      </c>
      <c r="N9" t="b">
        <f t="shared" si="0"/>
        <v>1</v>
      </c>
    </row>
    <row r="10" spans="1:14" ht="14.25" thickBot="1" x14ac:dyDescent="0.2">
      <c r="A10" s="30" t="s">
        <v>41</v>
      </c>
      <c r="B10" s="99">
        <v>76473</v>
      </c>
      <c r="C10" s="99">
        <v>7345</v>
      </c>
      <c r="D10" s="99">
        <v>4410</v>
      </c>
      <c r="E10" s="99">
        <v>70</v>
      </c>
      <c r="F10" s="99">
        <v>370</v>
      </c>
      <c r="G10" s="100">
        <v>1075</v>
      </c>
      <c r="H10" s="99">
        <v>219</v>
      </c>
      <c r="I10" s="99">
        <v>75</v>
      </c>
      <c r="J10" s="99">
        <v>781</v>
      </c>
      <c r="K10" s="99">
        <v>2382</v>
      </c>
      <c r="M10" s="201">
        <v>1075</v>
      </c>
      <c r="N10" t="b">
        <f t="shared" si="0"/>
        <v>1</v>
      </c>
    </row>
    <row r="11" spans="1:14" x14ac:dyDescent="0.15">
      <c r="A11" s="29" t="s">
        <v>42</v>
      </c>
      <c r="B11" s="97">
        <v>58954</v>
      </c>
      <c r="C11" s="97">
        <v>6820</v>
      </c>
      <c r="D11" s="97">
        <v>71</v>
      </c>
      <c r="E11" s="97">
        <v>103</v>
      </c>
      <c r="F11" s="97">
        <v>367</v>
      </c>
      <c r="G11" s="98">
        <v>1071</v>
      </c>
      <c r="H11" s="97">
        <v>199</v>
      </c>
      <c r="I11" s="97">
        <v>76</v>
      </c>
      <c r="J11" s="97">
        <v>796</v>
      </c>
      <c r="K11" s="97">
        <v>2403</v>
      </c>
      <c r="M11" s="177">
        <v>1071</v>
      </c>
      <c r="N11" t="b">
        <f t="shared" si="0"/>
        <v>1</v>
      </c>
    </row>
    <row r="12" spans="1:14" x14ac:dyDescent="0.15">
      <c r="A12" s="29" t="s">
        <v>43</v>
      </c>
      <c r="B12" s="97">
        <v>74508</v>
      </c>
      <c r="C12" s="97">
        <v>8803</v>
      </c>
      <c r="D12" s="97">
        <v>423</v>
      </c>
      <c r="E12" s="97">
        <v>66</v>
      </c>
      <c r="F12" s="97">
        <v>408</v>
      </c>
      <c r="G12" s="98">
        <v>1233</v>
      </c>
      <c r="H12" s="97">
        <v>250</v>
      </c>
      <c r="I12" s="97">
        <v>85</v>
      </c>
      <c r="J12" s="97">
        <v>898</v>
      </c>
      <c r="K12" s="97">
        <v>2772</v>
      </c>
      <c r="M12" s="165">
        <v>1233</v>
      </c>
      <c r="N12" t="b">
        <f t="shared" si="0"/>
        <v>1</v>
      </c>
    </row>
    <row r="13" spans="1:14" ht="14.25" thickBot="1" x14ac:dyDescent="0.2">
      <c r="A13" s="29" t="s">
        <v>44</v>
      </c>
      <c r="B13" s="97">
        <v>64401</v>
      </c>
      <c r="C13" s="97">
        <v>5452</v>
      </c>
      <c r="D13" s="97">
        <v>540</v>
      </c>
      <c r="E13" s="97">
        <v>62</v>
      </c>
      <c r="F13" s="97">
        <v>371</v>
      </c>
      <c r="G13" s="98">
        <v>1028</v>
      </c>
      <c r="H13" s="97">
        <v>201</v>
      </c>
      <c r="I13" s="97">
        <v>57</v>
      </c>
      <c r="J13" s="97">
        <v>770</v>
      </c>
      <c r="K13" s="97">
        <v>2225</v>
      </c>
      <c r="M13" s="201">
        <v>1028</v>
      </c>
      <c r="N13" t="b">
        <f t="shared" si="0"/>
        <v>1</v>
      </c>
    </row>
    <row r="14" spans="1:14" x14ac:dyDescent="0.15">
      <c r="A14" s="29" t="s">
        <v>45</v>
      </c>
      <c r="B14" s="97">
        <v>75080</v>
      </c>
      <c r="C14" s="97">
        <v>6849</v>
      </c>
      <c r="D14" s="97">
        <v>272</v>
      </c>
      <c r="E14" s="97">
        <v>94</v>
      </c>
      <c r="F14" s="97">
        <v>379</v>
      </c>
      <c r="G14" s="98">
        <v>1207</v>
      </c>
      <c r="H14" s="97">
        <v>237</v>
      </c>
      <c r="I14" s="97">
        <v>84</v>
      </c>
      <c r="J14" s="97">
        <v>886</v>
      </c>
      <c r="K14" s="97">
        <v>2678</v>
      </c>
      <c r="M14" s="177">
        <v>1207</v>
      </c>
      <c r="N14" t="b">
        <f t="shared" si="0"/>
        <v>1</v>
      </c>
    </row>
    <row r="15" spans="1:14" x14ac:dyDescent="0.15">
      <c r="A15" s="29" t="s">
        <v>46</v>
      </c>
      <c r="B15" s="97">
        <v>92831</v>
      </c>
      <c r="C15" s="97">
        <v>8609</v>
      </c>
      <c r="D15" s="97">
        <v>921</v>
      </c>
      <c r="E15" s="97">
        <v>131</v>
      </c>
      <c r="F15" s="97">
        <v>495</v>
      </c>
      <c r="G15" s="98">
        <v>1539</v>
      </c>
      <c r="H15" s="97">
        <v>378</v>
      </c>
      <c r="I15" s="97">
        <v>105</v>
      </c>
      <c r="J15" s="97">
        <v>1056</v>
      </c>
      <c r="K15" s="97">
        <v>3384</v>
      </c>
      <c r="M15" s="165">
        <v>1539</v>
      </c>
      <c r="N15" t="b">
        <f t="shared" si="0"/>
        <v>1</v>
      </c>
    </row>
    <row r="16" spans="1:14" ht="14.25" thickBot="1" x14ac:dyDescent="0.2">
      <c r="A16" s="29" t="s">
        <v>47</v>
      </c>
      <c r="B16" s="97">
        <v>91265</v>
      </c>
      <c r="C16" s="97">
        <v>7807</v>
      </c>
      <c r="D16" s="97">
        <v>172</v>
      </c>
      <c r="E16" s="97">
        <v>139</v>
      </c>
      <c r="F16" s="97">
        <v>555</v>
      </c>
      <c r="G16" s="98">
        <v>1753</v>
      </c>
      <c r="H16" s="97">
        <v>378</v>
      </c>
      <c r="I16" s="97">
        <v>115</v>
      </c>
      <c r="J16" s="97">
        <v>1260</v>
      </c>
      <c r="K16" s="97">
        <v>3615</v>
      </c>
      <c r="M16" s="201">
        <v>1753</v>
      </c>
      <c r="N16" t="b">
        <f t="shared" si="0"/>
        <v>1</v>
      </c>
    </row>
    <row r="17" spans="1:19" x14ac:dyDescent="0.15">
      <c r="A17" s="10" t="s">
        <v>7</v>
      </c>
      <c r="B17" s="20">
        <v>1102687</v>
      </c>
      <c r="C17" s="20">
        <v>111123</v>
      </c>
      <c r="D17" s="20">
        <v>83651</v>
      </c>
      <c r="E17" s="20">
        <v>1486</v>
      </c>
      <c r="F17" s="20">
        <v>5865</v>
      </c>
      <c r="G17" s="20">
        <v>18364</v>
      </c>
      <c r="H17" s="20">
        <v>4173</v>
      </c>
      <c r="I17" s="20">
        <v>1206</v>
      </c>
      <c r="J17" s="20">
        <v>12985</v>
      </c>
      <c r="K17" s="20">
        <v>39983</v>
      </c>
      <c r="M17" s="297">
        <f>SUM(M5:M16)</f>
        <v>18364</v>
      </c>
      <c r="N17" t="b">
        <f t="shared" si="0"/>
        <v>1</v>
      </c>
    </row>
    <row r="19" spans="1:19" x14ac:dyDescent="0.15">
      <c r="B19" s="293">
        <v>1102687</v>
      </c>
      <c r="C19" s="293">
        <v>111123</v>
      </c>
      <c r="D19" s="293">
        <v>83651</v>
      </c>
      <c r="E19" s="293">
        <v>1486</v>
      </c>
      <c r="F19" s="293">
        <v>5865</v>
      </c>
    </row>
    <row r="20" spans="1:19" x14ac:dyDescent="0.15">
      <c r="B20" s="299" t="b">
        <f>EXACT(B17,B19)</f>
        <v>1</v>
      </c>
      <c r="C20" s="299" t="b">
        <f t="shared" ref="C20:F20" si="1">EXACT(C17,C19)</f>
        <v>1</v>
      </c>
      <c r="D20" s="299" t="b">
        <f t="shared" si="1"/>
        <v>1</v>
      </c>
      <c r="E20" s="299" t="b">
        <f t="shared" si="1"/>
        <v>1</v>
      </c>
      <c r="F20" s="299" t="b">
        <f t="shared" si="1"/>
        <v>1</v>
      </c>
    </row>
    <row r="21" spans="1:19" ht="21" x14ac:dyDescent="0.15">
      <c r="A21" s="353" t="s">
        <v>469</v>
      </c>
      <c r="B21" s="362"/>
      <c r="C21" s="363"/>
      <c r="D21" s="230" t="s">
        <v>470</v>
      </c>
      <c r="E21" s="229" t="s">
        <v>407</v>
      </c>
      <c r="F21" s="229" t="s">
        <v>408</v>
      </c>
      <c r="G21" s="149" t="s">
        <v>419</v>
      </c>
      <c r="H21" s="149" t="s">
        <v>425</v>
      </c>
      <c r="I21" s="149" t="s">
        <v>409</v>
      </c>
      <c r="J21" s="149" t="s">
        <v>410</v>
      </c>
      <c r="K21" s="231" t="s">
        <v>411</v>
      </c>
      <c r="L21" s="300" t="s">
        <v>412</v>
      </c>
      <c r="M21" s="300" t="s">
        <v>413</v>
      </c>
      <c r="N21" s="301" t="s">
        <v>414</v>
      </c>
      <c r="O21" s="301" t="s">
        <v>488</v>
      </c>
      <c r="P21" s="300" t="s">
        <v>489</v>
      </c>
      <c r="Q21" s="155" t="s">
        <v>417</v>
      </c>
      <c r="R21" s="155" t="s">
        <v>490</v>
      </c>
      <c r="S21" s="237" t="s">
        <v>458</v>
      </c>
    </row>
    <row r="22" spans="1:19" x14ac:dyDescent="0.15">
      <c r="A22" s="356" t="s">
        <v>471</v>
      </c>
      <c r="B22" s="357"/>
      <c r="C22" s="358"/>
      <c r="D22" s="157">
        <v>37683</v>
      </c>
      <c r="E22" s="159">
        <v>21003</v>
      </c>
      <c r="F22" s="159">
        <v>1391</v>
      </c>
      <c r="G22" s="159">
        <v>3585</v>
      </c>
      <c r="H22" s="161">
        <v>69</v>
      </c>
      <c r="I22" s="161">
        <v>1</v>
      </c>
      <c r="J22" s="159">
        <v>11634</v>
      </c>
      <c r="K22" s="159">
        <v>30653</v>
      </c>
      <c r="L22" s="302">
        <v>1102687</v>
      </c>
      <c r="M22" s="302">
        <v>111123</v>
      </c>
      <c r="N22" s="302">
        <v>83651</v>
      </c>
      <c r="O22" s="302">
        <v>1486</v>
      </c>
      <c r="P22" s="302">
        <v>5865</v>
      </c>
      <c r="Q22" s="159">
        <v>18364</v>
      </c>
      <c r="R22" s="159">
        <v>39983</v>
      </c>
      <c r="S22" s="159">
        <v>90800192</v>
      </c>
    </row>
    <row r="23" spans="1:19" ht="14.25" thickBot="1" x14ac:dyDescent="0.2">
      <c r="A23" s="359" t="s">
        <v>393</v>
      </c>
      <c r="B23" s="356" t="s">
        <v>459</v>
      </c>
      <c r="C23" s="358"/>
      <c r="D23" s="232">
        <v>10981</v>
      </c>
      <c r="E23" s="166">
        <v>6095</v>
      </c>
      <c r="F23" s="164">
        <v>474</v>
      </c>
      <c r="G23" s="164">
        <v>859</v>
      </c>
      <c r="H23" s="164">
        <v>10</v>
      </c>
      <c r="I23" s="233"/>
      <c r="J23" s="166">
        <v>3543</v>
      </c>
      <c r="K23" s="166">
        <v>9232</v>
      </c>
      <c r="L23" s="166">
        <v>333615</v>
      </c>
      <c r="M23" s="166">
        <v>36366</v>
      </c>
      <c r="N23" s="166">
        <v>17184</v>
      </c>
      <c r="O23" s="164">
        <v>570</v>
      </c>
      <c r="P23" s="166">
        <v>1817</v>
      </c>
      <c r="Q23" s="166">
        <v>6128</v>
      </c>
      <c r="R23" s="166">
        <v>13069</v>
      </c>
      <c r="S23" s="166">
        <v>25535634</v>
      </c>
    </row>
    <row r="24" spans="1:19" x14ac:dyDescent="0.15">
      <c r="A24" s="359"/>
      <c r="B24" s="361" t="s">
        <v>472</v>
      </c>
      <c r="C24" s="149" t="s">
        <v>473</v>
      </c>
      <c r="D24" s="167">
        <v>3969</v>
      </c>
      <c r="E24" s="168">
        <v>2226</v>
      </c>
      <c r="F24" s="172">
        <v>168</v>
      </c>
      <c r="G24" s="172">
        <v>295</v>
      </c>
      <c r="H24" s="172">
        <v>4</v>
      </c>
      <c r="I24" s="234"/>
      <c r="J24" s="177">
        <v>1276</v>
      </c>
      <c r="K24" s="177">
        <v>3426</v>
      </c>
      <c r="L24" s="177">
        <v>120084</v>
      </c>
      <c r="M24" s="177">
        <v>10867</v>
      </c>
      <c r="N24" s="177">
        <v>4931</v>
      </c>
      <c r="O24" s="172">
        <v>233</v>
      </c>
      <c r="P24" s="172">
        <v>684</v>
      </c>
      <c r="Q24" s="303">
        <v>2285</v>
      </c>
      <c r="R24" s="177">
        <v>4943</v>
      </c>
      <c r="S24" s="178">
        <v>8837186</v>
      </c>
    </row>
    <row r="25" spans="1:19" x14ac:dyDescent="0.15">
      <c r="A25" s="359"/>
      <c r="B25" s="361"/>
      <c r="C25" s="149" t="s">
        <v>474</v>
      </c>
      <c r="D25" s="167">
        <v>3413</v>
      </c>
      <c r="E25" s="194">
        <v>1935</v>
      </c>
      <c r="F25" s="182">
        <v>126</v>
      </c>
      <c r="G25" s="182">
        <v>286</v>
      </c>
      <c r="H25" s="182">
        <v>1</v>
      </c>
      <c r="I25" s="183"/>
      <c r="J25" s="165">
        <v>1065</v>
      </c>
      <c r="K25" s="165">
        <v>2900</v>
      </c>
      <c r="L25" s="165">
        <v>108061</v>
      </c>
      <c r="M25" s="165">
        <v>10084</v>
      </c>
      <c r="N25" s="165">
        <v>1939</v>
      </c>
      <c r="O25" s="182">
        <v>185</v>
      </c>
      <c r="P25" s="182">
        <v>559</v>
      </c>
      <c r="Q25" s="304">
        <v>2023</v>
      </c>
      <c r="R25" s="165">
        <v>4207</v>
      </c>
      <c r="S25" s="185">
        <v>9230432</v>
      </c>
    </row>
    <row r="26" spans="1:19" ht="14.25" thickBot="1" x14ac:dyDescent="0.2">
      <c r="A26" s="359"/>
      <c r="B26" s="338"/>
      <c r="C26" s="149" t="s">
        <v>475</v>
      </c>
      <c r="D26" s="167">
        <v>3599</v>
      </c>
      <c r="E26" s="235">
        <v>1934</v>
      </c>
      <c r="F26" s="198">
        <v>180</v>
      </c>
      <c r="G26" s="198">
        <v>278</v>
      </c>
      <c r="H26" s="198">
        <v>5</v>
      </c>
      <c r="I26" s="199"/>
      <c r="J26" s="201">
        <v>1202</v>
      </c>
      <c r="K26" s="201">
        <v>2906</v>
      </c>
      <c r="L26" s="201">
        <v>105470</v>
      </c>
      <c r="M26" s="201">
        <v>15415</v>
      </c>
      <c r="N26" s="201">
        <v>10314</v>
      </c>
      <c r="O26" s="198">
        <v>152</v>
      </c>
      <c r="P26" s="198">
        <v>574</v>
      </c>
      <c r="Q26" s="305">
        <v>1820</v>
      </c>
      <c r="R26" s="201">
        <v>3919</v>
      </c>
      <c r="S26" s="202">
        <v>7468016</v>
      </c>
    </row>
    <row r="27" spans="1:19" ht="14.25" thickBot="1" x14ac:dyDescent="0.2">
      <c r="A27" s="359"/>
      <c r="B27" s="356" t="s">
        <v>459</v>
      </c>
      <c r="C27" s="358"/>
      <c r="D27" s="232">
        <v>11285</v>
      </c>
      <c r="E27" s="158">
        <v>5400</v>
      </c>
      <c r="F27" s="160">
        <v>708</v>
      </c>
      <c r="G27" s="160">
        <v>975</v>
      </c>
      <c r="H27" s="160">
        <v>16</v>
      </c>
      <c r="I27" s="236"/>
      <c r="J27" s="158">
        <v>4186</v>
      </c>
      <c r="K27" s="158">
        <v>8393</v>
      </c>
      <c r="L27" s="158">
        <v>312033</v>
      </c>
      <c r="M27" s="158">
        <v>30417</v>
      </c>
      <c r="N27" s="158">
        <v>64068</v>
      </c>
      <c r="O27" s="160">
        <v>321</v>
      </c>
      <c r="P27" s="158">
        <v>1473</v>
      </c>
      <c r="Q27" s="158">
        <v>4405</v>
      </c>
      <c r="R27" s="158">
        <v>9837</v>
      </c>
      <c r="S27" s="158">
        <v>24358349</v>
      </c>
    </row>
    <row r="28" spans="1:19" x14ac:dyDescent="0.15">
      <c r="A28" s="359"/>
      <c r="B28" s="361" t="s">
        <v>476</v>
      </c>
      <c r="C28" s="149" t="s">
        <v>477</v>
      </c>
      <c r="D28" s="167">
        <v>4215</v>
      </c>
      <c r="E28" s="168">
        <v>2050</v>
      </c>
      <c r="F28" s="172">
        <v>308</v>
      </c>
      <c r="G28" s="172">
        <v>326</v>
      </c>
      <c r="H28" s="172">
        <v>5</v>
      </c>
      <c r="I28" s="234"/>
      <c r="J28" s="177">
        <v>1526</v>
      </c>
      <c r="K28" s="177">
        <v>3155</v>
      </c>
      <c r="L28" s="177">
        <v>129044</v>
      </c>
      <c r="M28" s="177">
        <v>12258</v>
      </c>
      <c r="N28" s="177">
        <v>24548</v>
      </c>
      <c r="O28" s="172">
        <v>145</v>
      </c>
      <c r="P28" s="172">
        <v>611</v>
      </c>
      <c r="Q28" s="303">
        <v>1812</v>
      </c>
      <c r="R28" s="177">
        <v>4038</v>
      </c>
      <c r="S28" s="178">
        <v>10693870</v>
      </c>
    </row>
    <row r="29" spans="1:19" x14ac:dyDescent="0.15">
      <c r="A29" s="359"/>
      <c r="B29" s="361"/>
      <c r="C29" s="149" t="s">
        <v>478</v>
      </c>
      <c r="D29" s="167">
        <v>4342</v>
      </c>
      <c r="E29" s="194">
        <v>1919</v>
      </c>
      <c r="F29" s="182">
        <v>309</v>
      </c>
      <c r="G29" s="182">
        <v>374</v>
      </c>
      <c r="H29" s="182">
        <v>6</v>
      </c>
      <c r="I29" s="183"/>
      <c r="J29" s="165">
        <v>1734</v>
      </c>
      <c r="K29" s="165">
        <v>3099</v>
      </c>
      <c r="L29" s="165">
        <v>106516</v>
      </c>
      <c r="M29" s="165">
        <v>10814</v>
      </c>
      <c r="N29" s="165">
        <v>35110</v>
      </c>
      <c r="O29" s="182">
        <v>106</v>
      </c>
      <c r="P29" s="182">
        <v>492</v>
      </c>
      <c r="Q29" s="304">
        <v>1518</v>
      </c>
      <c r="R29" s="165">
        <v>3417</v>
      </c>
      <c r="S29" s="185">
        <v>8534790</v>
      </c>
    </row>
    <row r="30" spans="1:19" ht="14.25" thickBot="1" x14ac:dyDescent="0.2">
      <c r="A30" s="359"/>
      <c r="B30" s="338"/>
      <c r="C30" s="149" t="s">
        <v>479</v>
      </c>
      <c r="D30" s="167">
        <v>2728</v>
      </c>
      <c r="E30" s="235">
        <v>1431</v>
      </c>
      <c r="F30" s="198">
        <v>91</v>
      </c>
      <c r="G30" s="198">
        <v>275</v>
      </c>
      <c r="H30" s="198">
        <v>5</v>
      </c>
      <c r="I30" s="199"/>
      <c r="J30" s="198">
        <v>926</v>
      </c>
      <c r="K30" s="201">
        <v>2139</v>
      </c>
      <c r="L30" s="201">
        <v>76473</v>
      </c>
      <c r="M30" s="201">
        <v>7345</v>
      </c>
      <c r="N30" s="201">
        <v>4410</v>
      </c>
      <c r="O30" s="198">
        <v>70</v>
      </c>
      <c r="P30" s="198">
        <v>370</v>
      </c>
      <c r="Q30" s="305">
        <v>1075</v>
      </c>
      <c r="R30" s="201">
        <v>2382</v>
      </c>
      <c r="S30" s="202">
        <v>5129689</v>
      </c>
    </row>
    <row r="31" spans="1:19" ht="14.25" thickBot="1" x14ac:dyDescent="0.2">
      <c r="A31" s="359"/>
      <c r="B31" s="356" t="s">
        <v>459</v>
      </c>
      <c r="C31" s="358"/>
      <c r="D31" s="232">
        <v>7251</v>
      </c>
      <c r="E31" s="158">
        <v>4315</v>
      </c>
      <c r="F31" s="160">
        <v>78</v>
      </c>
      <c r="G31" s="160">
        <v>884</v>
      </c>
      <c r="H31" s="160">
        <v>19</v>
      </c>
      <c r="I31" s="236"/>
      <c r="J31" s="158">
        <v>1955</v>
      </c>
      <c r="K31" s="158">
        <v>5840</v>
      </c>
      <c r="L31" s="158">
        <v>197863</v>
      </c>
      <c r="M31" s="158">
        <v>21075</v>
      </c>
      <c r="N31" s="158">
        <v>1034</v>
      </c>
      <c r="O31" s="160">
        <v>231</v>
      </c>
      <c r="P31" s="158">
        <v>1146</v>
      </c>
      <c r="Q31" s="158">
        <v>3332</v>
      </c>
      <c r="R31" s="158">
        <v>7400</v>
      </c>
      <c r="S31" s="158">
        <v>20121508</v>
      </c>
    </row>
    <row r="32" spans="1:19" x14ac:dyDescent="0.15">
      <c r="A32" s="359"/>
      <c r="B32" s="361" t="s">
        <v>480</v>
      </c>
      <c r="C32" s="149" t="s">
        <v>481</v>
      </c>
      <c r="D32" s="167">
        <v>2034</v>
      </c>
      <c r="E32" s="168">
        <v>1319</v>
      </c>
      <c r="F32" s="172">
        <v>5</v>
      </c>
      <c r="G32" s="172">
        <v>266</v>
      </c>
      <c r="H32" s="172">
        <v>6</v>
      </c>
      <c r="I32" s="234"/>
      <c r="J32" s="172">
        <v>438</v>
      </c>
      <c r="K32" s="177">
        <v>1756</v>
      </c>
      <c r="L32" s="177">
        <v>58954</v>
      </c>
      <c r="M32" s="177">
        <v>6820</v>
      </c>
      <c r="N32" s="172">
        <v>71</v>
      </c>
      <c r="O32" s="172">
        <v>103</v>
      </c>
      <c r="P32" s="172">
        <v>367</v>
      </c>
      <c r="Q32" s="303">
        <v>1071</v>
      </c>
      <c r="R32" s="177">
        <v>2403</v>
      </c>
      <c r="S32" s="178">
        <v>8039831</v>
      </c>
    </row>
    <row r="33" spans="1:19" x14ac:dyDescent="0.15">
      <c r="A33" s="359"/>
      <c r="B33" s="361"/>
      <c r="C33" s="149" t="s">
        <v>482</v>
      </c>
      <c r="D33" s="167">
        <v>2746</v>
      </c>
      <c r="E33" s="194">
        <v>1570</v>
      </c>
      <c r="F33" s="182">
        <v>46</v>
      </c>
      <c r="G33" s="182">
        <v>310</v>
      </c>
      <c r="H33" s="182">
        <v>3</v>
      </c>
      <c r="I33" s="183"/>
      <c r="J33" s="182">
        <v>817</v>
      </c>
      <c r="K33" s="165">
        <v>2165</v>
      </c>
      <c r="L33" s="165">
        <v>74508</v>
      </c>
      <c r="M33" s="165">
        <v>8803</v>
      </c>
      <c r="N33" s="182">
        <v>423</v>
      </c>
      <c r="O33" s="182">
        <v>66</v>
      </c>
      <c r="P33" s="182">
        <v>408</v>
      </c>
      <c r="Q33" s="304">
        <v>1233</v>
      </c>
      <c r="R33" s="165">
        <v>2772</v>
      </c>
      <c r="S33" s="185">
        <v>6811291</v>
      </c>
    </row>
    <row r="34" spans="1:19" ht="14.25" thickBot="1" x14ac:dyDescent="0.2">
      <c r="A34" s="359"/>
      <c r="B34" s="338"/>
      <c r="C34" s="149" t="s">
        <v>483</v>
      </c>
      <c r="D34" s="167">
        <v>2471</v>
      </c>
      <c r="E34" s="235">
        <v>1426</v>
      </c>
      <c r="F34" s="198">
        <v>27</v>
      </c>
      <c r="G34" s="198">
        <v>308</v>
      </c>
      <c r="H34" s="198">
        <v>10</v>
      </c>
      <c r="I34" s="199"/>
      <c r="J34" s="198">
        <v>700</v>
      </c>
      <c r="K34" s="201">
        <v>1919</v>
      </c>
      <c r="L34" s="201">
        <v>64401</v>
      </c>
      <c r="M34" s="201">
        <v>5452</v>
      </c>
      <c r="N34" s="198">
        <v>540</v>
      </c>
      <c r="O34" s="198">
        <v>62</v>
      </c>
      <c r="P34" s="198">
        <v>371</v>
      </c>
      <c r="Q34" s="305">
        <v>1028</v>
      </c>
      <c r="R34" s="201">
        <v>2225</v>
      </c>
      <c r="S34" s="202">
        <v>5270386</v>
      </c>
    </row>
    <row r="35" spans="1:19" ht="14.25" thickBot="1" x14ac:dyDescent="0.2">
      <c r="A35" s="359"/>
      <c r="B35" s="356" t="s">
        <v>459</v>
      </c>
      <c r="C35" s="358"/>
      <c r="D35" s="232">
        <v>8166</v>
      </c>
      <c r="E35" s="158">
        <v>5193</v>
      </c>
      <c r="F35" s="160">
        <v>131</v>
      </c>
      <c r="G35" s="160">
        <v>867</v>
      </c>
      <c r="H35" s="160">
        <v>24</v>
      </c>
      <c r="I35" s="160">
        <v>1</v>
      </c>
      <c r="J35" s="158">
        <v>1950</v>
      </c>
      <c r="K35" s="158">
        <v>7188</v>
      </c>
      <c r="L35" s="158">
        <v>259176</v>
      </c>
      <c r="M35" s="158">
        <v>23265</v>
      </c>
      <c r="N35" s="158">
        <v>1365</v>
      </c>
      <c r="O35" s="160">
        <v>364</v>
      </c>
      <c r="P35" s="158">
        <v>1429</v>
      </c>
      <c r="Q35" s="158">
        <v>4499</v>
      </c>
      <c r="R35" s="158">
        <v>9677</v>
      </c>
      <c r="S35" s="158">
        <v>20784701</v>
      </c>
    </row>
    <row r="36" spans="1:19" x14ac:dyDescent="0.15">
      <c r="A36" s="359"/>
      <c r="B36" s="361" t="s">
        <v>484</v>
      </c>
      <c r="C36" s="155" t="s">
        <v>485</v>
      </c>
      <c r="D36" s="167">
        <v>2465</v>
      </c>
      <c r="E36" s="168">
        <v>1501</v>
      </c>
      <c r="F36" s="172">
        <v>39</v>
      </c>
      <c r="G36" s="172">
        <v>286</v>
      </c>
      <c r="H36" s="172">
        <v>12</v>
      </c>
      <c r="I36" s="172">
        <v>1</v>
      </c>
      <c r="J36" s="172">
        <v>626</v>
      </c>
      <c r="K36" s="177">
        <v>2054</v>
      </c>
      <c r="L36" s="177">
        <v>75080</v>
      </c>
      <c r="M36" s="177">
        <v>6849</v>
      </c>
      <c r="N36" s="172">
        <v>272</v>
      </c>
      <c r="O36" s="172">
        <v>94</v>
      </c>
      <c r="P36" s="172">
        <v>379</v>
      </c>
      <c r="Q36" s="303">
        <v>1207</v>
      </c>
      <c r="R36" s="177">
        <v>2678</v>
      </c>
      <c r="S36" s="178">
        <v>6478089</v>
      </c>
    </row>
    <row r="37" spans="1:19" x14ac:dyDescent="0.15">
      <c r="A37" s="359"/>
      <c r="B37" s="361"/>
      <c r="C37" s="155" t="s">
        <v>486</v>
      </c>
      <c r="D37" s="167">
        <v>2835</v>
      </c>
      <c r="E37" s="194">
        <v>1767</v>
      </c>
      <c r="F37" s="182">
        <v>56</v>
      </c>
      <c r="G37" s="182">
        <v>292</v>
      </c>
      <c r="H37" s="182">
        <v>5</v>
      </c>
      <c r="I37" s="183"/>
      <c r="J37" s="182">
        <v>715</v>
      </c>
      <c r="K37" s="165">
        <v>2462</v>
      </c>
      <c r="L37" s="165">
        <v>92831</v>
      </c>
      <c r="M37" s="165">
        <v>8609</v>
      </c>
      <c r="N37" s="182">
        <v>921</v>
      </c>
      <c r="O37" s="182">
        <v>131</v>
      </c>
      <c r="P37" s="182">
        <v>495</v>
      </c>
      <c r="Q37" s="304">
        <v>1539</v>
      </c>
      <c r="R37" s="165">
        <v>3384</v>
      </c>
      <c r="S37" s="185">
        <v>7356735</v>
      </c>
    </row>
    <row r="38" spans="1:19" ht="14.25" thickBot="1" x14ac:dyDescent="0.2">
      <c r="A38" s="360"/>
      <c r="B38" s="338"/>
      <c r="C38" s="155" t="s">
        <v>487</v>
      </c>
      <c r="D38" s="167">
        <v>2866</v>
      </c>
      <c r="E38" s="235">
        <v>1925</v>
      </c>
      <c r="F38" s="198">
        <v>36</v>
      </c>
      <c r="G38" s="198">
        <v>289</v>
      </c>
      <c r="H38" s="198">
        <v>7</v>
      </c>
      <c r="I38" s="199"/>
      <c r="J38" s="198">
        <v>609</v>
      </c>
      <c r="K38" s="201">
        <v>2672</v>
      </c>
      <c r="L38" s="201">
        <v>91265</v>
      </c>
      <c r="M38" s="201">
        <v>7807</v>
      </c>
      <c r="N38" s="198">
        <v>172</v>
      </c>
      <c r="O38" s="198">
        <v>139</v>
      </c>
      <c r="P38" s="198">
        <v>555</v>
      </c>
      <c r="Q38" s="305">
        <v>1753</v>
      </c>
      <c r="R38" s="201">
        <v>3615</v>
      </c>
      <c r="S38" s="202">
        <v>6949877</v>
      </c>
    </row>
  </sheetData>
  <mergeCells count="15">
    <mergeCell ref="B3:D3"/>
    <mergeCell ref="K3:K4"/>
    <mergeCell ref="E3:F3"/>
    <mergeCell ref="G3:J3"/>
    <mergeCell ref="A22:C22"/>
    <mergeCell ref="A21:C21"/>
    <mergeCell ref="A23:A38"/>
    <mergeCell ref="B23:C23"/>
    <mergeCell ref="B24:B26"/>
    <mergeCell ref="B27:C27"/>
    <mergeCell ref="B28:B30"/>
    <mergeCell ref="B31:C31"/>
    <mergeCell ref="B32:B34"/>
    <mergeCell ref="B35:C35"/>
    <mergeCell ref="B36:B38"/>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39"/>
  <sheetViews>
    <sheetView view="pageBreakPreview" zoomScaleNormal="100" zoomScaleSheetLayoutView="100" workbookViewId="0">
      <selection activeCell="P46" sqref="P46"/>
    </sheetView>
  </sheetViews>
  <sheetFormatPr defaultRowHeight="13.5" x14ac:dyDescent="0.15"/>
  <cols>
    <col min="1" max="1" width="11.875" customWidth="1"/>
    <col min="2" max="2" width="12.125" bestFit="1" customWidth="1"/>
    <col min="3" max="3" width="12.125" customWidth="1"/>
    <col min="4" max="4" width="11" bestFit="1" customWidth="1"/>
    <col min="5" max="5" width="11" customWidth="1"/>
    <col min="6" max="6" width="9.875" customWidth="1"/>
    <col min="7" max="7" width="9.875" bestFit="1" customWidth="1"/>
    <col min="8" max="11" width="9.875" customWidth="1"/>
    <col min="13" max="13" width="10.5" bestFit="1" customWidth="1"/>
  </cols>
  <sheetData>
    <row r="1" spans="1:14" x14ac:dyDescent="0.15">
      <c r="A1" s="69"/>
    </row>
    <row r="2" spans="1:14" x14ac:dyDescent="0.15">
      <c r="K2" s="7" t="str">
        <f>"（"&amp;年の入力!$A$4&amp;年の入力!$B$4&amp;"年中）（単位：千円）"</f>
        <v>（令和元年中）（単位：千円）</v>
      </c>
    </row>
    <row r="3" spans="1:14" x14ac:dyDescent="0.15">
      <c r="A3" s="24" t="s">
        <v>3</v>
      </c>
      <c r="B3" s="346" t="s">
        <v>51</v>
      </c>
      <c r="C3" s="347"/>
      <c r="D3" s="347"/>
      <c r="E3" s="347"/>
      <c r="F3" s="347"/>
      <c r="G3" s="347"/>
      <c r="H3" s="347"/>
      <c r="I3" s="347"/>
      <c r="J3" s="347"/>
      <c r="K3" s="348"/>
    </row>
    <row r="4" spans="1:14" x14ac:dyDescent="0.15">
      <c r="A4" s="32"/>
      <c r="B4" s="364" t="s">
        <v>7</v>
      </c>
      <c r="C4" s="332" t="s">
        <v>52</v>
      </c>
      <c r="D4" s="333"/>
      <c r="E4" s="334"/>
      <c r="F4" s="342" t="s">
        <v>9</v>
      </c>
      <c r="G4" s="342" t="s">
        <v>10</v>
      </c>
      <c r="H4" s="342" t="s">
        <v>11</v>
      </c>
      <c r="I4" s="342" t="s">
        <v>12</v>
      </c>
      <c r="J4" s="342" t="s">
        <v>13</v>
      </c>
      <c r="K4" s="342" t="s">
        <v>30</v>
      </c>
      <c r="M4" t="s">
        <v>396</v>
      </c>
    </row>
    <row r="5" spans="1:14" ht="14.25" thickBot="1" x14ac:dyDescent="0.2">
      <c r="A5" s="9" t="s">
        <v>0</v>
      </c>
      <c r="B5" s="365"/>
      <c r="C5" s="26" t="s">
        <v>31</v>
      </c>
      <c r="D5" s="27" t="s">
        <v>8</v>
      </c>
      <c r="E5" s="27" t="s">
        <v>32</v>
      </c>
      <c r="F5" s="349"/>
      <c r="G5" s="349"/>
      <c r="H5" s="349"/>
      <c r="I5" s="349"/>
      <c r="J5" s="349"/>
      <c r="K5" s="349"/>
    </row>
    <row r="6" spans="1:14" x14ac:dyDescent="0.15">
      <c r="A6" s="29" t="s">
        <v>36</v>
      </c>
      <c r="B6" s="13">
        <v>8837186</v>
      </c>
      <c r="C6" s="13">
        <v>8408805</v>
      </c>
      <c r="D6" s="14">
        <v>6333093</v>
      </c>
      <c r="E6" s="14">
        <v>2075712</v>
      </c>
      <c r="F6" s="14">
        <v>15169</v>
      </c>
      <c r="G6" s="14">
        <v>229135</v>
      </c>
      <c r="H6" s="14">
        <v>1960</v>
      </c>
      <c r="I6" s="14">
        <v>0</v>
      </c>
      <c r="J6" s="14">
        <v>180062</v>
      </c>
      <c r="K6" s="14">
        <v>2055</v>
      </c>
      <c r="M6" s="178">
        <v>8837186</v>
      </c>
      <c r="N6" t="b">
        <f>EXACT(B6,M6)</f>
        <v>1</v>
      </c>
    </row>
    <row r="7" spans="1:14" x14ac:dyDescent="0.15">
      <c r="A7" s="29" t="s">
        <v>37</v>
      </c>
      <c r="B7" s="13">
        <v>9230432</v>
      </c>
      <c r="C7" s="13">
        <v>8839127</v>
      </c>
      <c r="D7" s="14">
        <v>5133162</v>
      </c>
      <c r="E7" s="14">
        <v>3705965</v>
      </c>
      <c r="F7" s="14">
        <v>4325</v>
      </c>
      <c r="G7" s="14">
        <v>174254</v>
      </c>
      <c r="H7" s="14">
        <v>28</v>
      </c>
      <c r="I7" s="14">
        <v>0</v>
      </c>
      <c r="J7" s="14">
        <v>113489</v>
      </c>
      <c r="K7" s="14">
        <v>99209</v>
      </c>
      <c r="M7" s="185">
        <v>9230432</v>
      </c>
      <c r="N7" t="b">
        <f t="shared" ref="N7:N18" si="0">EXACT(B7,M7)</f>
        <v>1</v>
      </c>
    </row>
    <row r="8" spans="1:14" ht="14.25" thickBot="1" x14ac:dyDescent="0.2">
      <c r="A8" s="29" t="s">
        <v>38</v>
      </c>
      <c r="B8" s="13">
        <v>7468016</v>
      </c>
      <c r="C8" s="13">
        <v>7054861</v>
      </c>
      <c r="D8" s="14">
        <v>4908165</v>
      </c>
      <c r="E8" s="14">
        <v>2146696</v>
      </c>
      <c r="F8" s="14">
        <v>25173</v>
      </c>
      <c r="G8" s="14">
        <v>180522</v>
      </c>
      <c r="H8" s="14">
        <v>16492</v>
      </c>
      <c r="I8" s="14">
        <v>0</v>
      </c>
      <c r="J8" s="14">
        <v>176593</v>
      </c>
      <c r="K8" s="14">
        <v>14375</v>
      </c>
      <c r="M8" s="202">
        <v>7468016</v>
      </c>
      <c r="N8" t="b">
        <f t="shared" si="0"/>
        <v>1</v>
      </c>
    </row>
    <row r="9" spans="1:14" x14ac:dyDescent="0.15">
      <c r="A9" s="29" t="s">
        <v>39</v>
      </c>
      <c r="B9" s="13">
        <v>10693870</v>
      </c>
      <c r="C9" s="13">
        <v>9824992</v>
      </c>
      <c r="D9" s="14">
        <v>6336138</v>
      </c>
      <c r="E9" s="14">
        <v>3488854</v>
      </c>
      <c r="F9" s="14">
        <v>153944</v>
      </c>
      <c r="G9" s="14">
        <v>258396</v>
      </c>
      <c r="H9" s="14">
        <v>7671</v>
      </c>
      <c r="I9" s="14">
        <v>0</v>
      </c>
      <c r="J9" s="14">
        <v>407032</v>
      </c>
      <c r="K9" s="14">
        <v>41835</v>
      </c>
      <c r="M9" s="178">
        <v>10693870</v>
      </c>
      <c r="N9" t="b">
        <f t="shared" si="0"/>
        <v>1</v>
      </c>
    </row>
    <row r="10" spans="1:14" x14ac:dyDescent="0.15">
      <c r="A10" s="29" t="s">
        <v>40</v>
      </c>
      <c r="B10" s="13">
        <v>8534790</v>
      </c>
      <c r="C10" s="13">
        <v>7002748</v>
      </c>
      <c r="D10" s="14">
        <v>4774834</v>
      </c>
      <c r="E10" s="14">
        <v>2227914</v>
      </c>
      <c r="F10" s="14">
        <v>54541</v>
      </c>
      <c r="G10" s="14">
        <v>197969</v>
      </c>
      <c r="H10" s="14">
        <v>466</v>
      </c>
      <c r="I10" s="14">
        <v>0</v>
      </c>
      <c r="J10" s="14">
        <v>1217389</v>
      </c>
      <c r="K10" s="14">
        <v>61677</v>
      </c>
      <c r="M10" s="185">
        <v>8534790</v>
      </c>
      <c r="N10" t="b">
        <f t="shared" si="0"/>
        <v>1</v>
      </c>
    </row>
    <row r="11" spans="1:14" ht="14.25" thickBot="1" x14ac:dyDescent="0.2">
      <c r="A11" s="30" t="s">
        <v>41</v>
      </c>
      <c r="B11" s="17">
        <v>5129689</v>
      </c>
      <c r="C11" s="17">
        <v>4890725</v>
      </c>
      <c r="D11" s="18">
        <v>3235227</v>
      </c>
      <c r="E11" s="18">
        <v>1655498</v>
      </c>
      <c r="F11" s="18">
        <v>10958</v>
      </c>
      <c r="G11" s="18">
        <v>120608</v>
      </c>
      <c r="H11" s="18">
        <v>11236</v>
      </c>
      <c r="I11" s="18">
        <v>0</v>
      </c>
      <c r="J11" s="18">
        <v>90078</v>
      </c>
      <c r="K11" s="18">
        <v>6084</v>
      </c>
      <c r="M11" s="202">
        <v>5129689</v>
      </c>
      <c r="N11" t="b">
        <f t="shared" si="0"/>
        <v>1</v>
      </c>
    </row>
    <row r="12" spans="1:14" x14ac:dyDescent="0.15">
      <c r="A12" s="29" t="s">
        <v>42</v>
      </c>
      <c r="B12" s="13">
        <v>8039831</v>
      </c>
      <c r="C12" s="13">
        <v>7591987</v>
      </c>
      <c r="D12" s="14">
        <v>3693496</v>
      </c>
      <c r="E12" s="14">
        <v>3898491</v>
      </c>
      <c r="F12" s="14">
        <v>160</v>
      </c>
      <c r="G12" s="14">
        <v>169690</v>
      </c>
      <c r="H12" s="14">
        <v>3005</v>
      </c>
      <c r="I12" s="14">
        <v>0</v>
      </c>
      <c r="J12" s="14">
        <v>49543</v>
      </c>
      <c r="K12" s="14">
        <v>225446</v>
      </c>
      <c r="M12" s="178">
        <v>8039831</v>
      </c>
      <c r="N12" t="b">
        <f t="shared" si="0"/>
        <v>1</v>
      </c>
    </row>
    <row r="13" spans="1:14" x14ac:dyDescent="0.15">
      <c r="A13" s="29" t="s">
        <v>43</v>
      </c>
      <c r="B13" s="13">
        <v>6811291</v>
      </c>
      <c r="C13" s="13">
        <v>6388090</v>
      </c>
      <c r="D13" s="14">
        <v>3648417</v>
      </c>
      <c r="E13" s="14">
        <v>2739673</v>
      </c>
      <c r="F13" s="14">
        <v>1354</v>
      </c>
      <c r="G13" s="14">
        <v>168384</v>
      </c>
      <c r="H13" s="14">
        <v>73836</v>
      </c>
      <c r="I13" s="14">
        <v>0</v>
      </c>
      <c r="J13" s="14">
        <v>118119</v>
      </c>
      <c r="K13" s="14">
        <v>61508</v>
      </c>
      <c r="M13" s="185">
        <v>6811291</v>
      </c>
      <c r="N13" t="b">
        <f t="shared" si="0"/>
        <v>1</v>
      </c>
    </row>
    <row r="14" spans="1:14" ht="14.25" thickBot="1" x14ac:dyDescent="0.2">
      <c r="A14" s="29" t="s">
        <v>44</v>
      </c>
      <c r="B14" s="13">
        <v>5270386</v>
      </c>
      <c r="C14" s="13">
        <v>4794434</v>
      </c>
      <c r="D14" s="14">
        <v>3159931</v>
      </c>
      <c r="E14" s="14">
        <v>1634503</v>
      </c>
      <c r="F14" s="14">
        <v>235</v>
      </c>
      <c r="G14" s="14">
        <v>204589</v>
      </c>
      <c r="H14" s="14">
        <v>87875</v>
      </c>
      <c r="I14" s="14">
        <v>0</v>
      </c>
      <c r="J14" s="14">
        <v>173902</v>
      </c>
      <c r="K14" s="14">
        <v>9351</v>
      </c>
      <c r="M14" s="202">
        <v>5270386</v>
      </c>
      <c r="N14" t="b">
        <f t="shared" si="0"/>
        <v>1</v>
      </c>
    </row>
    <row r="15" spans="1:14" x14ac:dyDescent="0.15">
      <c r="A15" s="29" t="s">
        <v>45</v>
      </c>
      <c r="B15" s="13">
        <v>6478089</v>
      </c>
      <c r="C15" s="13">
        <v>5887164</v>
      </c>
      <c r="D15" s="14">
        <v>4078030</v>
      </c>
      <c r="E15" s="14">
        <v>1809134</v>
      </c>
      <c r="F15" s="14">
        <v>515</v>
      </c>
      <c r="G15" s="14">
        <v>163256</v>
      </c>
      <c r="H15" s="14">
        <v>22809</v>
      </c>
      <c r="I15" s="14">
        <v>3000</v>
      </c>
      <c r="J15" s="14">
        <v>400290</v>
      </c>
      <c r="K15" s="14">
        <v>1055</v>
      </c>
      <c r="M15" s="178">
        <v>6478089</v>
      </c>
      <c r="N15" t="b">
        <f t="shared" si="0"/>
        <v>1</v>
      </c>
    </row>
    <row r="16" spans="1:14" x14ac:dyDescent="0.15">
      <c r="A16" s="29" t="s">
        <v>46</v>
      </c>
      <c r="B16" s="13">
        <v>7356735</v>
      </c>
      <c r="C16" s="13">
        <v>6875767</v>
      </c>
      <c r="D16" s="14">
        <v>4623368</v>
      </c>
      <c r="E16" s="14">
        <v>2252399</v>
      </c>
      <c r="F16" s="14">
        <v>1732</v>
      </c>
      <c r="G16" s="14">
        <v>207844</v>
      </c>
      <c r="H16" s="14">
        <v>12319</v>
      </c>
      <c r="I16" s="14">
        <v>0</v>
      </c>
      <c r="J16" s="14">
        <v>240630</v>
      </c>
      <c r="K16" s="14">
        <v>18443</v>
      </c>
      <c r="M16" s="185">
        <v>7356735</v>
      </c>
      <c r="N16" t="b">
        <f t="shared" si="0"/>
        <v>1</v>
      </c>
    </row>
    <row r="17" spans="1:19" ht="14.25" thickBot="1" x14ac:dyDescent="0.2">
      <c r="A17" s="29" t="s">
        <v>47</v>
      </c>
      <c r="B17" s="13">
        <v>6949877</v>
      </c>
      <c r="C17" s="13">
        <v>6627289</v>
      </c>
      <c r="D17" s="14">
        <v>3906276</v>
      </c>
      <c r="E17" s="14">
        <v>2721013</v>
      </c>
      <c r="F17" s="14">
        <v>599</v>
      </c>
      <c r="G17" s="14">
        <v>184561</v>
      </c>
      <c r="H17" s="14">
        <v>16777</v>
      </c>
      <c r="I17" s="14">
        <v>0</v>
      </c>
      <c r="J17" s="14">
        <v>118383</v>
      </c>
      <c r="K17" s="14">
        <v>2268</v>
      </c>
      <c r="M17" s="202">
        <v>6949877</v>
      </c>
      <c r="N17" t="b">
        <f t="shared" si="0"/>
        <v>1</v>
      </c>
    </row>
    <row r="18" spans="1:19" x14ac:dyDescent="0.15">
      <c r="A18" s="10" t="s">
        <v>7</v>
      </c>
      <c r="B18" s="20">
        <v>90800192</v>
      </c>
      <c r="C18" s="20">
        <v>84185989</v>
      </c>
      <c r="D18" s="20">
        <v>53830137</v>
      </c>
      <c r="E18" s="20">
        <v>30355852</v>
      </c>
      <c r="F18" s="20">
        <v>268705</v>
      </c>
      <c r="G18" s="20">
        <v>2259208</v>
      </c>
      <c r="H18" s="20">
        <v>254474</v>
      </c>
      <c r="I18" s="20">
        <v>3000</v>
      </c>
      <c r="J18" s="20">
        <v>3285510</v>
      </c>
      <c r="K18" s="20">
        <v>543306</v>
      </c>
      <c r="M18" s="297">
        <f>SUM(M6:M17)</f>
        <v>90800192</v>
      </c>
      <c r="N18" t="b">
        <f t="shared" si="0"/>
        <v>1</v>
      </c>
    </row>
    <row r="22" spans="1:19" ht="21" x14ac:dyDescent="0.15">
      <c r="A22" s="353" t="s">
        <v>469</v>
      </c>
      <c r="B22" s="354"/>
      <c r="C22" s="355"/>
      <c r="D22" s="155" t="s">
        <v>470</v>
      </c>
      <c r="E22" s="149" t="s">
        <v>407</v>
      </c>
      <c r="F22" s="149" t="s">
        <v>408</v>
      </c>
      <c r="G22" s="149" t="s">
        <v>419</v>
      </c>
      <c r="H22" s="149" t="s">
        <v>425</v>
      </c>
      <c r="I22" s="149" t="s">
        <v>409</v>
      </c>
      <c r="J22" s="149" t="s">
        <v>410</v>
      </c>
      <c r="K22" s="231" t="s">
        <v>411</v>
      </c>
      <c r="L22" s="155" t="s">
        <v>412</v>
      </c>
      <c r="M22" s="155" t="s">
        <v>413</v>
      </c>
      <c r="N22" s="149" t="s">
        <v>414</v>
      </c>
      <c r="O22" s="149" t="s">
        <v>488</v>
      </c>
      <c r="P22" s="155" t="s">
        <v>489</v>
      </c>
      <c r="Q22" s="155" t="s">
        <v>417</v>
      </c>
      <c r="R22" s="155" t="s">
        <v>490</v>
      </c>
      <c r="S22" s="237" t="s">
        <v>458</v>
      </c>
    </row>
    <row r="23" spans="1:19" x14ac:dyDescent="0.15">
      <c r="A23" s="356" t="s">
        <v>471</v>
      </c>
      <c r="B23" s="357"/>
      <c r="C23" s="358"/>
      <c r="D23" s="157">
        <v>37683</v>
      </c>
      <c r="E23" s="159">
        <v>21003</v>
      </c>
      <c r="F23" s="159">
        <v>1391</v>
      </c>
      <c r="G23" s="159">
        <v>3585</v>
      </c>
      <c r="H23" s="161">
        <v>69</v>
      </c>
      <c r="I23" s="161">
        <v>1</v>
      </c>
      <c r="J23" s="159">
        <v>11634</v>
      </c>
      <c r="K23" s="159">
        <v>30653</v>
      </c>
      <c r="L23" s="159">
        <v>1102687</v>
      </c>
      <c r="M23" s="159">
        <v>111123</v>
      </c>
      <c r="N23" s="159">
        <v>83651</v>
      </c>
      <c r="O23" s="159">
        <v>1486</v>
      </c>
      <c r="P23" s="159">
        <v>5865</v>
      </c>
      <c r="Q23" s="159">
        <v>18364</v>
      </c>
      <c r="R23" s="159">
        <v>39983</v>
      </c>
      <c r="S23" s="159">
        <v>90800192</v>
      </c>
    </row>
    <row r="24" spans="1:19" ht="14.25" thickBot="1" x14ac:dyDescent="0.2">
      <c r="A24" s="359" t="s">
        <v>393</v>
      </c>
      <c r="B24" s="356" t="s">
        <v>459</v>
      </c>
      <c r="C24" s="358"/>
      <c r="D24" s="232">
        <v>10981</v>
      </c>
      <c r="E24" s="166">
        <v>6095</v>
      </c>
      <c r="F24" s="164">
        <v>474</v>
      </c>
      <c r="G24" s="164">
        <v>859</v>
      </c>
      <c r="H24" s="164">
        <v>10</v>
      </c>
      <c r="I24" s="233"/>
      <c r="J24" s="166">
        <v>3543</v>
      </c>
      <c r="K24" s="166">
        <v>9232</v>
      </c>
      <c r="L24" s="166">
        <v>333615</v>
      </c>
      <c r="M24" s="166">
        <v>36366</v>
      </c>
      <c r="N24" s="166">
        <v>17184</v>
      </c>
      <c r="O24" s="164">
        <v>570</v>
      </c>
      <c r="P24" s="166">
        <v>1817</v>
      </c>
      <c r="Q24" s="166">
        <v>6128</v>
      </c>
      <c r="R24" s="166">
        <v>13069</v>
      </c>
      <c r="S24" s="166">
        <v>25535634</v>
      </c>
    </row>
    <row r="25" spans="1:19" x14ac:dyDescent="0.15">
      <c r="A25" s="359"/>
      <c r="B25" s="361" t="s">
        <v>472</v>
      </c>
      <c r="C25" s="149" t="s">
        <v>473</v>
      </c>
      <c r="D25" s="167">
        <v>3969</v>
      </c>
      <c r="E25" s="168">
        <v>2226</v>
      </c>
      <c r="F25" s="172">
        <v>168</v>
      </c>
      <c r="G25" s="172">
        <v>295</v>
      </c>
      <c r="H25" s="172">
        <v>4</v>
      </c>
      <c r="I25" s="234"/>
      <c r="J25" s="177">
        <v>1276</v>
      </c>
      <c r="K25" s="177">
        <v>3426</v>
      </c>
      <c r="L25" s="177">
        <v>120084</v>
      </c>
      <c r="M25" s="177">
        <v>10867</v>
      </c>
      <c r="N25" s="177">
        <v>4931</v>
      </c>
      <c r="O25" s="172">
        <v>233</v>
      </c>
      <c r="P25" s="172">
        <v>684</v>
      </c>
      <c r="Q25" s="177">
        <v>2285</v>
      </c>
      <c r="R25" s="177">
        <v>4943</v>
      </c>
      <c r="S25" s="178">
        <v>8837186</v>
      </c>
    </row>
    <row r="26" spans="1:19" x14ac:dyDescent="0.15">
      <c r="A26" s="359"/>
      <c r="B26" s="361"/>
      <c r="C26" s="149" t="s">
        <v>474</v>
      </c>
      <c r="D26" s="167">
        <v>3413</v>
      </c>
      <c r="E26" s="194">
        <v>1935</v>
      </c>
      <c r="F26" s="182">
        <v>126</v>
      </c>
      <c r="G26" s="182">
        <v>286</v>
      </c>
      <c r="H26" s="182">
        <v>1</v>
      </c>
      <c r="I26" s="183"/>
      <c r="J26" s="165">
        <v>1065</v>
      </c>
      <c r="K26" s="165">
        <v>2900</v>
      </c>
      <c r="L26" s="165">
        <v>108061</v>
      </c>
      <c r="M26" s="165">
        <v>10084</v>
      </c>
      <c r="N26" s="165">
        <v>1939</v>
      </c>
      <c r="O26" s="182">
        <v>185</v>
      </c>
      <c r="P26" s="182">
        <v>559</v>
      </c>
      <c r="Q26" s="165">
        <v>2023</v>
      </c>
      <c r="R26" s="165">
        <v>4207</v>
      </c>
      <c r="S26" s="185">
        <v>9230432</v>
      </c>
    </row>
    <row r="27" spans="1:19" ht="14.25" thickBot="1" x14ac:dyDescent="0.2">
      <c r="A27" s="359"/>
      <c r="B27" s="338"/>
      <c r="C27" s="149" t="s">
        <v>475</v>
      </c>
      <c r="D27" s="167">
        <v>3599</v>
      </c>
      <c r="E27" s="235">
        <v>1934</v>
      </c>
      <c r="F27" s="198">
        <v>180</v>
      </c>
      <c r="G27" s="198">
        <v>278</v>
      </c>
      <c r="H27" s="198">
        <v>5</v>
      </c>
      <c r="I27" s="199"/>
      <c r="J27" s="201">
        <v>1202</v>
      </c>
      <c r="K27" s="201">
        <v>2906</v>
      </c>
      <c r="L27" s="201">
        <v>105470</v>
      </c>
      <c r="M27" s="201">
        <v>15415</v>
      </c>
      <c r="N27" s="201">
        <v>10314</v>
      </c>
      <c r="O27" s="198">
        <v>152</v>
      </c>
      <c r="P27" s="198">
        <v>574</v>
      </c>
      <c r="Q27" s="201">
        <v>1820</v>
      </c>
      <c r="R27" s="201">
        <v>3919</v>
      </c>
      <c r="S27" s="202">
        <v>7468016</v>
      </c>
    </row>
    <row r="28" spans="1:19" ht="14.25" thickBot="1" x14ac:dyDescent="0.2">
      <c r="A28" s="359"/>
      <c r="B28" s="356" t="s">
        <v>459</v>
      </c>
      <c r="C28" s="358"/>
      <c r="D28" s="232">
        <v>11285</v>
      </c>
      <c r="E28" s="158">
        <v>5400</v>
      </c>
      <c r="F28" s="160">
        <v>708</v>
      </c>
      <c r="G28" s="160">
        <v>975</v>
      </c>
      <c r="H28" s="160">
        <v>16</v>
      </c>
      <c r="I28" s="236"/>
      <c r="J28" s="158">
        <v>4186</v>
      </c>
      <c r="K28" s="158">
        <v>8393</v>
      </c>
      <c r="L28" s="158">
        <v>312033</v>
      </c>
      <c r="M28" s="158">
        <v>30417</v>
      </c>
      <c r="N28" s="158">
        <v>64068</v>
      </c>
      <c r="O28" s="160">
        <v>321</v>
      </c>
      <c r="P28" s="158">
        <v>1473</v>
      </c>
      <c r="Q28" s="158">
        <v>4405</v>
      </c>
      <c r="R28" s="158">
        <v>9837</v>
      </c>
      <c r="S28" s="158">
        <v>24358349</v>
      </c>
    </row>
    <row r="29" spans="1:19" x14ac:dyDescent="0.15">
      <c r="A29" s="359"/>
      <c r="B29" s="361" t="s">
        <v>476</v>
      </c>
      <c r="C29" s="149" t="s">
        <v>477</v>
      </c>
      <c r="D29" s="167">
        <v>4215</v>
      </c>
      <c r="E29" s="168">
        <v>2050</v>
      </c>
      <c r="F29" s="172">
        <v>308</v>
      </c>
      <c r="G29" s="172">
        <v>326</v>
      </c>
      <c r="H29" s="172">
        <v>5</v>
      </c>
      <c r="I29" s="234"/>
      <c r="J29" s="177">
        <v>1526</v>
      </c>
      <c r="K29" s="177">
        <v>3155</v>
      </c>
      <c r="L29" s="177">
        <v>129044</v>
      </c>
      <c r="M29" s="177">
        <v>12258</v>
      </c>
      <c r="N29" s="177">
        <v>24548</v>
      </c>
      <c r="O29" s="172">
        <v>145</v>
      </c>
      <c r="P29" s="172">
        <v>611</v>
      </c>
      <c r="Q29" s="177">
        <v>1812</v>
      </c>
      <c r="R29" s="177">
        <v>4038</v>
      </c>
      <c r="S29" s="178">
        <v>10693870</v>
      </c>
    </row>
    <row r="30" spans="1:19" x14ac:dyDescent="0.15">
      <c r="A30" s="359"/>
      <c r="B30" s="361"/>
      <c r="C30" s="149" t="s">
        <v>478</v>
      </c>
      <c r="D30" s="167">
        <v>4342</v>
      </c>
      <c r="E30" s="194">
        <v>1919</v>
      </c>
      <c r="F30" s="182">
        <v>309</v>
      </c>
      <c r="G30" s="182">
        <v>374</v>
      </c>
      <c r="H30" s="182">
        <v>6</v>
      </c>
      <c r="I30" s="183"/>
      <c r="J30" s="165">
        <v>1734</v>
      </c>
      <c r="K30" s="165">
        <v>3099</v>
      </c>
      <c r="L30" s="165">
        <v>106516</v>
      </c>
      <c r="M30" s="165">
        <v>10814</v>
      </c>
      <c r="N30" s="165">
        <v>35110</v>
      </c>
      <c r="O30" s="182">
        <v>106</v>
      </c>
      <c r="P30" s="182">
        <v>492</v>
      </c>
      <c r="Q30" s="165">
        <v>1518</v>
      </c>
      <c r="R30" s="165">
        <v>3417</v>
      </c>
      <c r="S30" s="185">
        <v>8534790</v>
      </c>
    </row>
    <row r="31" spans="1:19" ht="14.25" thickBot="1" x14ac:dyDescent="0.2">
      <c r="A31" s="359"/>
      <c r="B31" s="338"/>
      <c r="C31" s="149" t="s">
        <v>479</v>
      </c>
      <c r="D31" s="167">
        <v>2728</v>
      </c>
      <c r="E31" s="235">
        <v>1431</v>
      </c>
      <c r="F31" s="198">
        <v>91</v>
      </c>
      <c r="G31" s="198">
        <v>275</v>
      </c>
      <c r="H31" s="198">
        <v>5</v>
      </c>
      <c r="I31" s="199"/>
      <c r="J31" s="198">
        <v>926</v>
      </c>
      <c r="K31" s="201">
        <v>2139</v>
      </c>
      <c r="L31" s="201">
        <v>76473</v>
      </c>
      <c r="M31" s="201">
        <v>7345</v>
      </c>
      <c r="N31" s="201">
        <v>4410</v>
      </c>
      <c r="O31" s="198">
        <v>70</v>
      </c>
      <c r="P31" s="198">
        <v>370</v>
      </c>
      <c r="Q31" s="201">
        <v>1075</v>
      </c>
      <c r="R31" s="201">
        <v>2382</v>
      </c>
      <c r="S31" s="202">
        <v>5129689</v>
      </c>
    </row>
    <row r="32" spans="1:19" ht="14.25" thickBot="1" x14ac:dyDescent="0.2">
      <c r="A32" s="359"/>
      <c r="B32" s="356" t="s">
        <v>459</v>
      </c>
      <c r="C32" s="358"/>
      <c r="D32" s="232">
        <v>7251</v>
      </c>
      <c r="E32" s="158">
        <v>4315</v>
      </c>
      <c r="F32" s="160">
        <v>78</v>
      </c>
      <c r="G32" s="160">
        <v>884</v>
      </c>
      <c r="H32" s="160">
        <v>19</v>
      </c>
      <c r="I32" s="236"/>
      <c r="J32" s="158">
        <v>1955</v>
      </c>
      <c r="K32" s="158">
        <v>5840</v>
      </c>
      <c r="L32" s="158">
        <v>197863</v>
      </c>
      <c r="M32" s="158">
        <v>21075</v>
      </c>
      <c r="N32" s="158">
        <v>1034</v>
      </c>
      <c r="O32" s="160">
        <v>231</v>
      </c>
      <c r="P32" s="158">
        <v>1146</v>
      </c>
      <c r="Q32" s="158">
        <v>3332</v>
      </c>
      <c r="R32" s="158">
        <v>7400</v>
      </c>
      <c r="S32" s="158">
        <v>20121508</v>
      </c>
    </row>
    <row r="33" spans="1:19" x14ac:dyDescent="0.15">
      <c r="A33" s="359"/>
      <c r="B33" s="361" t="s">
        <v>480</v>
      </c>
      <c r="C33" s="149" t="s">
        <v>481</v>
      </c>
      <c r="D33" s="167">
        <v>2034</v>
      </c>
      <c r="E33" s="168">
        <v>1319</v>
      </c>
      <c r="F33" s="172">
        <v>5</v>
      </c>
      <c r="G33" s="172">
        <v>266</v>
      </c>
      <c r="H33" s="172">
        <v>6</v>
      </c>
      <c r="I33" s="234"/>
      <c r="J33" s="172">
        <v>438</v>
      </c>
      <c r="K33" s="177">
        <v>1756</v>
      </c>
      <c r="L33" s="177">
        <v>58954</v>
      </c>
      <c r="M33" s="177">
        <v>6820</v>
      </c>
      <c r="N33" s="172">
        <v>71</v>
      </c>
      <c r="O33" s="172">
        <v>103</v>
      </c>
      <c r="P33" s="172">
        <v>367</v>
      </c>
      <c r="Q33" s="177">
        <v>1071</v>
      </c>
      <c r="R33" s="177">
        <v>2403</v>
      </c>
      <c r="S33" s="178">
        <v>8039831</v>
      </c>
    </row>
    <row r="34" spans="1:19" x14ac:dyDescent="0.15">
      <c r="A34" s="359"/>
      <c r="B34" s="361"/>
      <c r="C34" s="149" t="s">
        <v>482</v>
      </c>
      <c r="D34" s="167">
        <v>2746</v>
      </c>
      <c r="E34" s="194">
        <v>1570</v>
      </c>
      <c r="F34" s="182">
        <v>46</v>
      </c>
      <c r="G34" s="182">
        <v>310</v>
      </c>
      <c r="H34" s="182">
        <v>3</v>
      </c>
      <c r="I34" s="183"/>
      <c r="J34" s="182">
        <v>817</v>
      </c>
      <c r="K34" s="165">
        <v>2165</v>
      </c>
      <c r="L34" s="165">
        <v>74508</v>
      </c>
      <c r="M34" s="165">
        <v>8803</v>
      </c>
      <c r="N34" s="182">
        <v>423</v>
      </c>
      <c r="O34" s="182">
        <v>66</v>
      </c>
      <c r="P34" s="182">
        <v>408</v>
      </c>
      <c r="Q34" s="165">
        <v>1233</v>
      </c>
      <c r="R34" s="165">
        <v>2772</v>
      </c>
      <c r="S34" s="185">
        <v>6811291</v>
      </c>
    </row>
    <row r="35" spans="1:19" ht="14.25" thickBot="1" x14ac:dyDescent="0.2">
      <c r="A35" s="359"/>
      <c r="B35" s="338"/>
      <c r="C35" s="149" t="s">
        <v>483</v>
      </c>
      <c r="D35" s="167">
        <v>2471</v>
      </c>
      <c r="E35" s="235">
        <v>1426</v>
      </c>
      <c r="F35" s="198">
        <v>27</v>
      </c>
      <c r="G35" s="198">
        <v>308</v>
      </c>
      <c r="H35" s="198">
        <v>10</v>
      </c>
      <c r="I35" s="199"/>
      <c r="J35" s="198">
        <v>700</v>
      </c>
      <c r="K35" s="201">
        <v>1919</v>
      </c>
      <c r="L35" s="201">
        <v>64401</v>
      </c>
      <c r="M35" s="201">
        <v>5452</v>
      </c>
      <c r="N35" s="198">
        <v>540</v>
      </c>
      <c r="O35" s="198">
        <v>62</v>
      </c>
      <c r="P35" s="198">
        <v>371</v>
      </c>
      <c r="Q35" s="201">
        <v>1028</v>
      </c>
      <c r="R35" s="201">
        <v>2225</v>
      </c>
      <c r="S35" s="202">
        <v>5270386</v>
      </c>
    </row>
    <row r="36" spans="1:19" ht="14.25" thickBot="1" x14ac:dyDescent="0.2">
      <c r="A36" s="359"/>
      <c r="B36" s="356" t="s">
        <v>459</v>
      </c>
      <c r="C36" s="358"/>
      <c r="D36" s="232">
        <v>8166</v>
      </c>
      <c r="E36" s="158">
        <v>5193</v>
      </c>
      <c r="F36" s="160">
        <v>131</v>
      </c>
      <c r="G36" s="160">
        <v>867</v>
      </c>
      <c r="H36" s="160">
        <v>24</v>
      </c>
      <c r="I36" s="160">
        <v>1</v>
      </c>
      <c r="J36" s="158">
        <v>1950</v>
      </c>
      <c r="K36" s="158">
        <v>7188</v>
      </c>
      <c r="L36" s="158">
        <v>259176</v>
      </c>
      <c r="M36" s="158">
        <v>23265</v>
      </c>
      <c r="N36" s="158">
        <v>1365</v>
      </c>
      <c r="O36" s="160">
        <v>364</v>
      </c>
      <c r="P36" s="158">
        <v>1429</v>
      </c>
      <c r="Q36" s="158">
        <v>4499</v>
      </c>
      <c r="R36" s="158">
        <v>9677</v>
      </c>
      <c r="S36" s="158">
        <v>20784701</v>
      </c>
    </row>
    <row r="37" spans="1:19" x14ac:dyDescent="0.15">
      <c r="A37" s="359"/>
      <c r="B37" s="361" t="s">
        <v>484</v>
      </c>
      <c r="C37" s="155" t="s">
        <v>485</v>
      </c>
      <c r="D37" s="167">
        <v>2465</v>
      </c>
      <c r="E37" s="168">
        <v>1501</v>
      </c>
      <c r="F37" s="172">
        <v>39</v>
      </c>
      <c r="G37" s="172">
        <v>286</v>
      </c>
      <c r="H37" s="172">
        <v>12</v>
      </c>
      <c r="I37" s="172">
        <v>1</v>
      </c>
      <c r="J37" s="172">
        <v>626</v>
      </c>
      <c r="K37" s="177">
        <v>2054</v>
      </c>
      <c r="L37" s="177">
        <v>75080</v>
      </c>
      <c r="M37" s="177">
        <v>6849</v>
      </c>
      <c r="N37" s="172">
        <v>272</v>
      </c>
      <c r="O37" s="172">
        <v>94</v>
      </c>
      <c r="P37" s="172">
        <v>379</v>
      </c>
      <c r="Q37" s="177">
        <v>1207</v>
      </c>
      <c r="R37" s="177">
        <v>2678</v>
      </c>
      <c r="S37" s="178">
        <v>6478089</v>
      </c>
    </row>
    <row r="38" spans="1:19" x14ac:dyDescent="0.15">
      <c r="A38" s="359"/>
      <c r="B38" s="361"/>
      <c r="C38" s="155" t="s">
        <v>486</v>
      </c>
      <c r="D38" s="167">
        <v>2835</v>
      </c>
      <c r="E38" s="194">
        <v>1767</v>
      </c>
      <c r="F38" s="182">
        <v>56</v>
      </c>
      <c r="G38" s="182">
        <v>292</v>
      </c>
      <c r="H38" s="182">
        <v>5</v>
      </c>
      <c r="I38" s="183"/>
      <c r="J38" s="182">
        <v>715</v>
      </c>
      <c r="K38" s="165">
        <v>2462</v>
      </c>
      <c r="L38" s="165">
        <v>92831</v>
      </c>
      <c r="M38" s="165">
        <v>8609</v>
      </c>
      <c r="N38" s="182">
        <v>921</v>
      </c>
      <c r="O38" s="182">
        <v>131</v>
      </c>
      <c r="P38" s="182">
        <v>495</v>
      </c>
      <c r="Q38" s="165">
        <v>1539</v>
      </c>
      <c r="R38" s="165">
        <v>3384</v>
      </c>
      <c r="S38" s="185">
        <v>7356735</v>
      </c>
    </row>
    <row r="39" spans="1:19" ht="14.25" thickBot="1" x14ac:dyDescent="0.2">
      <c r="A39" s="360"/>
      <c r="B39" s="338"/>
      <c r="C39" s="155" t="s">
        <v>487</v>
      </c>
      <c r="D39" s="167">
        <v>2866</v>
      </c>
      <c r="E39" s="235">
        <v>1925</v>
      </c>
      <c r="F39" s="198">
        <v>36</v>
      </c>
      <c r="G39" s="198">
        <v>289</v>
      </c>
      <c r="H39" s="198">
        <v>7</v>
      </c>
      <c r="I39" s="199"/>
      <c r="J39" s="198">
        <v>609</v>
      </c>
      <c r="K39" s="201">
        <v>2672</v>
      </c>
      <c r="L39" s="201">
        <v>91265</v>
      </c>
      <c r="M39" s="201">
        <v>7807</v>
      </c>
      <c r="N39" s="198">
        <v>172</v>
      </c>
      <c r="O39" s="198">
        <v>139</v>
      </c>
      <c r="P39" s="198">
        <v>555</v>
      </c>
      <c r="Q39" s="201">
        <v>1753</v>
      </c>
      <c r="R39" s="201">
        <v>3615</v>
      </c>
      <c r="S39" s="202">
        <v>6949877</v>
      </c>
    </row>
  </sheetData>
  <mergeCells count="20">
    <mergeCell ref="I4:I5"/>
    <mergeCell ref="J4:J5"/>
    <mergeCell ref="B3:K3"/>
    <mergeCell ref="B4:B5"/>
    <mergeCell ref="C4:E4"/>
    <mergeCell ref="K4:K5"/>
    <mergeCell ref="F4:F5"/>
    <mergeCell ref="G4:G5"/>
    <mergeCell ref="H4:H5"/>
    <mergeCell ref="A22:C22"/>
    <mergeCell ref="A23:C23"/>
    <mergeCell ref="A24:A39"/>
    <mergeCell ref="B24:C24"/>
    <mergeCell ref="B25:B27"/>
    <mergeCell ref="B28:C28"/>
    <mergeCell ref="B29:B31"/>
    <mergeCell ref="B32:C32"/>
    <mergeCell ref="B33:B35"/>
    <mergeCell ref="B36:C36"/>
    <mergeCell ref="B37:B39"/>
  </mergeCells>
  <phoneticPr fontId="3"/>
  <pageMargins left="0.59055118110236227" right="0.19685039370078741" top="0.98425196850393704" bottom="0.98425196850393704"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E84"/>
  <sheetViews>
    <sheetView view="pageBreakPreview" zoomScaleNormal="100" zoomScaleSheetLayoutView="100" workbookViewId="0">
      <selection activeCell="Q31" sqref="Q31"/>
    </sheetView>
  </sheetViews>
  <sheetFormatPr defaultRowHeight="13.5" x14ac:dyDescent="0.15"/>
  <cols>
    <col min="1" max="1" width="11.875" customWidth="1"/>
    <col min="2" max="8" width="7.5" customWidth="1"/>
    <col min="9" max="10" width="9.875" customWidth="1"/>
    <col min="14" max="14" width="11.875" customWidth="1"/>
  </cols>
  <sheetData>
    <row r="1" spans="1:16" x14ac:dyDescent="0.15">
      <c r="A1" s="69" t="s">
        <v>400</v>
      </c>
    </row>
    <row r="2" spans="1:16" x14ac:dyDescent="0.15">
      <c r="N2" s="7" t="str">
        <f>"（"&amp;年の入力!$A$4&amp;年の入力!$B$4&amp;"年中）"</f>
        <v>（令和元年中）</v>
      </c>
    </row>
    <row r="3" spans="1:16" ht="13.5" customHeight="1" x14ac:dyDescent="0.15">
      <c r="A3" s="8" t="s">
        <v>3</v>
      </c>
      <c r="B3" s="368" t="s">
        <v>4</v>
      </c>
      <c r="C3" s="344"/>
      <c r="D3" s="344"/>
      <c r="E3" s="344"/>
      <c r="F3" s="344"/>
      <c r="G3" s="344"/>
      <c r="H3" s="345"/>
      <c r="I3" s="368" t="s">
        <v>125</v>
      </c>
      <c r="J3" s="369"/>
      <c r="K3" s="370"/>
      <c r="L3" s="366" t="s">
        <v>53</v>
      </c>
      <c r="M3" s="366" t="s">
        <v>54</v>
      </c>
      <c r="N3" s="366" t="s">
        <v>55</v>
      </c>
    </row>
    <row r="4" spans="1:16" ht="40.5" customHeight="1" x14ac:dyDescent="0.15">
      <c r="A4" s="84" t="s">
        <v>80</v>
      </c>
      <c r="B4" s="85" t="s">
        <v>7</v>
      </c>
      <c r="C4" s="27" t="s">
        <v>8</v>
      </c>
      <c r="D4" s="27" t="s">
        <v>9</v>
      </c>
      <c r="E4" s="27" t="s">
        <v>10</v>
      </c>
      <c r="F4" s="27" t="s">
        <v>11</v>
      </c>
      <c r="G4" s="27" t="s">
        <v>12</v>
      </c>
      <c r="H4" s="27" t="s">
        <v>13</v>
      </c>
      <c r="I4" s="83" t="s">
        <v>126</v>
      </c>
      <c r="J4" s="83" t="s">
        <v>127</v>
      </c>
      <c r="K4" s="83" t="s">
        <v>92</v>
      </c>
      <c r="L4" s="367"/>
      <c r="M4" s="367"/>
      <c r="N4" s="367"/>
    </row>
    <row r="5" spans="1:16" x14ac:dyDescent="0.15">
      <c r="A5" s="88" t="s">
        <v>56</v>
      </c>
      <c r="B5" s="17">
        <v>2757</v>
      </c>
      <c r="C5" s="18">
        <v>1287</v>
      </c>
      <c r="D5" s="18">
        <v>34</v>
      </c>
      <c r="E5" s="18">
        <v>176</v>
      </c>
      <c r="F5" s="18">
        <v>1</v>
      </c>
      <c r="G5" s="18">
        <v>0</v>
      </c>
      <c r="H5" s="18">
        <v>1259</v>
      </c>
      <c r="I5" s="18">
        <v>28874</v>
      </c>
      <c r="J5" s="18">
        <v>5374</v>
      </c>
      <c r="K5" s="18">
        <v>183</v>
      </c>
      <c r="L5" s="18">
        <v>1640</v>
      </c>
      <c r="M5" s="18">
        <v>983</v>
      </c>
      <c r="N5" s="18">
        <v>3219495</v>
      </c>
      <c r="P5">
        <v>1</v>
      </c>
    </row>
    <row r="6" spans="1:16" x14ac:dyDescent="0.15">
      <c r="A6" s="89" t="s">
        <v>57</v>
      </c>
      <c r="B6" s="78">
        <v>2918</v>
      </c>
      <c r="C6" s="34">
        <v>2864</v>
      </c>
      <c r="D6" s="34">
        <v>1</v>
      </c>
      <c r="E6" s="34">
        <v>14</v>
      </c>
      <c r="F6" s="34">
        <v>2</v>
      </c>
      <c r="G6" s="34">
        <v>0</v>
      </c>
      <c r="H6" s="34">
        <v>37</v>
      </c>
      <c r="I6" s="34">
        <v>42369</v>
      </c>
      <c r="J6" s="34">
        <v>5649</v>
      </c>
      <c r="K6" s="34">
        <v>7</v>
      </c>
      <c r="L6" s="34">
        <v>3382</v>
      </c>
      <c r="M6" s="34">
        <v>2589</v>
      </c>
      <c r="N6" s="34">
        <v>3147590</v>
      </c>
      <c r="P6">
        <f>P5+1</f>
        <v>2</v>
      </c>
    </row>
    <row r="7" spans="1:16" x14ac:dyDescent="0.15">
      <c r="A7" s="89" t="s">
        <v>58</v>
      </c>
      <c r="B7" s="78">
        <v>3581</v>
      </c>
      <c r="C7" s="34">
        <v>2056</v>
      </c>
      <c r="D7" s="34">
        <v>76</v>
      </c>
      <c r="E7" s="34">
        <v>169</v>
      </c>
      <c r="F7" s="34">
        <v>2</v>
      </c>
      <c r="G7" s="34">
        <v>0</v>
      </c>
      <c r="H7" s="34">
        <v>1278</v>
      </c>
      <c r="I7" s="34">
        <v>63927</v>
      </c>
      <c r="J7" s="34">
        <v>7558</v>
      </c>
      <c r="K7" s="34">
        <v>3901</v>
      </c>
      <c r="L7" s="34">
        <v>2616</v>
      </c>
      <c r="M7" s="34">
        <v>2391</v>
      </c>
      <c r="N7" s="34">
        <v>5212935</v>
      </c>
      <c r="P7">
        <f t="shared" ref="P7:P31" si="0">P6+1</f>
        <v>3</v>
      </c>
    </row>
    <row r="8" spans="1:16" x14ac:dyDescent="0.15">
      <c r="A8" s="89" t="s">
        <v>59</v>
      </c>
      <c r="B8" s="78">
        <v>1810</v>
      </c>
      <c r="C8" s="34">
        <v>712</v>
      </c>
      <c r="D8" s="34">
        <v>73</v>
      </c>
      <c r="E8" s="34">
        <v>91</v>
      </c>
      <c r="F8" s="34">
        <v>1</v>
      </c>
      <c r="G8" s="34">
        <v>0</v>
      </c>
      <c r="H8" s="34">
        <v>933</v>
      </c>
      <c r="I8" s="34">
        <v>38192</v>
      </c>
      <c r="J8" s="34">
        <v>4155</v>
      </c>
      <c r="K8" s="34">
        <v>7283</v>
      </c>
      <c r="L8" s="34">
        <v>1121</v>
      </c>
      <c r="M8" s="34">
        <v>513</v>
      </c>
      <c r="N8" s="34">
        <v>2314967</v>
      </c>
      <c r="P8">
        <f t="shared" si="0"/>
        <v>4</v>
      </c>
    </row>
    <row r="9" spans="1:16" x14ac:dyDescent="0.15">
      <c r="A9" s="89" t="s">
        <v>60</v>
      </c>
      <c r="B9" s="78">
        <v>2930</v>
      </c>
      <c r="C9" s="34">
        <v>454</v>
      </c>
      <c r="D9" s="34">
        <v>433</v>
      </c>
      <c r="E9" s="34">
        <v>37</v>
      </c>
      <c r="F9" s="34">
        <v>0</v>
      </c>
      <c r="G9" s="34">
        <v>0</v>
      </c>
      <c r="H9" s="34">
        <v>2006</v>
      </c>
      <c r="I9" s="34">
        <v>27828</v>
      </c>
      <c r="J9" s="34">
        <v>3079</v>
      </c>
      <c r="K9" s="34">
        <v>8590</v>
      </c>
      <c r="L9" s="34">
        <v>840</v>
      </c>
      <c r="M9" s="34">
        <v>211</v>
      </c>
      <c r="N9" s="34">
        <v>1051616</v>
      </c>
      <c r="P9">
        <f t="shared" si="0"/>
        <v>5</v>
      </c>
    </row>
    <row r="10" spans="1:16" x14ac:dyDescent="0.15">
      <c r="A10" s="89" t="s">
        <v>222</v>
      </c>
      <c r="B10" s="78">
        <v>424</v>
      </c>
      <c r="C10" s="34">
        <v>177</v>
      </c>
      <c r="D10" s="34">
        <v>14</v>
      </c>
      <c r="E10" s="34">
        <v>2</v>
      </c>
      <c r="F10" s="34">
        <v>0</v>
      </c>
      <c r="G10" s="34">
        <v>0</v>
      </c>
      <c r="H10" s="34">
        <v>231</v>
      </c>
      <c r="I10" s="34">
        <v>3482</v>
      </c>
      <c r="J10" s="34">
        <v>276</v>
      </c>
      <c r="K10" s="34">
        <v>117</v>
      </c>
      <c r="L10" s="34">
        <v>210</v>
      </c>
      <c r="M10" s="34">
        <v>128</v>
      </c>
      <c r="N10" s="34">
        <v>192307</v>
      </c>
      <c r="P10">
        <f t="shared" si="0"/>
        <v>6</v>
      </c>
    </row>
    <row r="11" spans="1:16" x14ac:dyDescent="0.15">
      <c r="A11" s="89" t="s">
        <v>226</v>
      </c>
      <c r="B11" s="78">
        <v>1758</v>
      </c>
      <c r="C11" s="34">
        <v>180</v>
      </c>
      <c r="D11" s="34">
        <v>262</v>
      </c>
      <c r="E11" s="34">
        <v>13</v>
      </c>
      <c r="F11" s="34">
        <v>0</v>
      </c>
      <c r="G11" s="34">
        <v>0</v>
      </c>
      <c r="H11" s="34">
        <v>1303</v>
      </c>
      <c r="I11" s="34">
        <v>12182</v>
      </c>
      <c r="J11" s="34">
        <v>1361</v>
      </c>
      <c r="K11" s="34">
        <v>7640</v>
      </c>
      <c r="L11" s="34">
        <v>306</v>
      </c>
      <c r="M11" s="34">
        <v>57</v>
      </c>
      <c r="N11" s="34">
        <v>758137</v>
      </c>
      <c r="P11">
        <f t="shared" si="0"/>
        <v>7</v>
      </c>
    </row>
    <row r="12" spans="1:16" x14ac:dyDescent="0.15">
      <c r="A12" s="89" t="s">
        <v>61</v>
      </c>
      <c r="B12" s="78">
        <v>1144</v>
      </c>
      <c r="C12" s="34">
        <v>1108</v>
      </c>
      <c r="D12" s="34">
        <v>3</v>
      </c>
      <c r="E12" s="34">
        <v>2</v>
      </c>
      <c r="F12" s="34">
        <v>2</v>
      </c>
      <c r="G12" s="34">
        <v>0</v>
      </c>
      <c r="H12" s="34">
        <v>29</v>
      </c>
      <c r="I12" s="34">
        <v>73983</v>
      </c>
      <c r="J12" s="34">
        <v>7995</v>
      </c>
      <c r="K12" s="34">
        <v>179</v>
      </c>
      <c r="L12" s="34">
        <v>1900</v>
      </c>
      <c r="M12" s="34">
        <v>1668</v>
      </c>
      <c r="N12" s="34">
        <v>4060731</v>
      </c>
      <c r="P12">
        <f t="shared" si="0"/>
        <v>8</v>
      </c>
    </row>
    <row r="13" spans="1:16" ht="24" x14ac:dyDescent="0.15">
      <c r="A13" s="89" t="s">
        <v>62</v>
      </c>
      <c r="B13" s="78">
        <v>1576</v>
      </c>
      <c r="C13" s="34">
        <v>1073</v>
      </c>
      <c r="D13" s="34">
        <v>6</v>
      </c>
      <c r="E13" s="34">
        <v>30</v>
      </c>
      <c r="F13" s="34">
        <v>5</v>
      </c>
      <c r="G13" s="34">
        <v>0</v>
      </c>
      <c r="H13" s="34">
        <v>462</v>
      </c>
      <c r="I13" s="34">
        <v>79084</v>
      </c>
      <c r="J13" s="34">
        <v>9534</v>
      </c>
      <c r="K13" s="34">
        <v>140</v>
      </c>
      <c r="L13" s="34">
        <v>1693</v>
      </c>
      <c r="M13" s="34">
        <v>1021</v>
      </c>
      <c r="N13" s="34">
        <v>6125001</v>
      </c>
      <c r="P13">
        <f t="shared" si="0"/>
        <v>9</v>
      </c>
    </row>
    <row r="14" spans="1:16" x14ac:dyDescent="0.15">
      <c r="A14" s="89" t="s">
        <v>64</v>
      </c>
      <c r="B14" s="78">
        <v>1352</v>
      </c>
      <c r="C14" s="34">
        <v>1180</v>
      </c>
      <c r="D14" s="34">
        <v>0</v>
      </c>
      <c r="E14" s="34">
        <v>68</v>
      </c>
      <c r="F14" s="34">
        <v>4</v>
      </c>
      <c r="G14" s="34">
        <v>0</v>
      </c>
      <c r="H14" s="34">
        <v>100</v>
      </c>
      <c r="I14" s="34">
        <v>48780</v>
      </c>
      <c r="J14" s="34">
        <v>5148</v>
      </c>
      <c r="K14" s="34">
        <v>2</v>
      </c>
      <c r="L14" s="34">
        <v>1529</v>
      </c>
      <c r="M14" s="34">
        <v>887</v>
      </c>
      <c r="N14" s="34">
        <v>5128090</v>
      </c>
      <c r="P14">
        <f t="shared" si="0"/>
        <v>10</v>
      </c>
    </row>
    <row r="15" spans="1:16" x14ac:dyDescent="0.15">
      <c r="A15" s="89" t="s">
        <v>65</v>
      </c>
      <c r="B15" s="78">
        <v>567</v>
      </c>
      <c r="C15" s="34">
        <v>257</v>
      </c>
      <c r="D15" s="34">
        <v>31</v>
      </c>
      <c r="E15" s="34">
        <v>58</v>
      </c>
      <c r="F15" s="34">
        <v>3</v>
      </c>
      <c r="G15" s="34">
        <v>0</v>
      </c>
      <c r="H15" s="34">
        <v>218</v>
      </c>
      <c r="I15" s="34">
        <v>8081</v>
      </c>
      <c r="J15" s="34">
        <v>649</v>
      </c>
      <c r="K15" s="34">
        <v>5152</v>
      </c>
      <c r="L15" s="34">
        <v>344</v>
      </c>
      <c r="M15" s="34">
        <v>251</v>
      </c>
      <c r="N15" s="34">
        <v>412683</v>
      </c>
      <c r="P15">
        <f t="shared" si="0"/>
        <v>11</v>
      </c>
    </row>
    <row r="16" spans="1:16" x14ac:dyDescent="0.15">
      <c r="A16" s="89" t="s">
        <v>66</v>
      </c>
      <c r="B16" s="78">
        <v>1633</v>
      </c>
      <c r="C16" s="34">
        <v>1268</v>
      </c>
      <c r="D16" s="34">
        <v>2</v>
      </c>
      <c r="E16" s="34">
        <v>236</v>
      </c>
      <c r="F16" s="34">
        <v>6</v>
      </c>
      <c r="G16" s="34">
        <v>0</v>
      </c>
      <c r="H16" s="34">
        <v>121</v>
      </c>
      <c r="I16" s="34">
        <v>28221</v>
      </c>
      <c r="J16" s="34">
        <v>3377</v>
      </c>
      <c r="K16" s="34">
        <v>930</v>
      </c>
      <c r="L16" s="34">
        <v>1440</v>
      </c>
      <c r="M16" s="34">
        <v>852</v>
      </c>
      <c r="N16" s="34">
        <v>5573949</v>
      </c>
      <c r="P16">
        <f t="shared" si="0"/>
        <v>12</v>
      </c>
    </row>
    <row r="17" spans="1:16" x14ac:dyDescent="0.15">
      <c r="A17" s="89" t="s">
        <v>147</v>
      </c>
      <c r="B17" s="78">
        <v>705</v>
      </c>
      <c r="C17" s="34">
        <v>47</v>
      </c>
      <c r="D17" s="34">
        <v>2</v>
      </c>
      <c r="E17" s="34">
        <v>614</v>
      </c>
      <c r="F17" s="34">
        <v>5</v>
      </c>
      <c r="G17" s="34">
        <v>0</v>
      </c>
      <c r="H17" s="34">
        <v>37</v>
      </c>
      <c r="I17" s="34">
        <v>3173</v>
      </c>
      <c r="J17" s="34">
        <v>336</v>
      </c>
      <c r="K17" s="34">
        <v>85</v>
      </c>
      <c r="L17" s="34">
        <v>86</v>
      </c>
      <c r="M17" s="34">
        <v>20</v>
      </c>
      <c r="N17" s="34">
        <v>581991</v>
      </c>
      <c r="P17">
        <f t="shared" si="0"/>
        <v>13</v>
      </c>
    </row>
    <row r="18" spans="1:16" x14ac:dyDescent="0.15">
      <c r="A18" s="89" t="s">
        <v>227</v>
      </c>
      <c r="B18" s="78">
        <v>427</v>
      </c>
      <c r="C18" s="34">
        <v>405</v>
      </c>
      <c r="D18" s="34">
        <v>2</v>
      </c>
      <c r="E18" s="34">
        <v>3</v>
      </c>
      <c r="F18" s="34">
        <v>0</v>
      </c>
      <c r="G18" s="34">
        <v>0</v>
      </c>
      <c r="H18" s="34">
        <v>17</v>
      </c>
      <c r="I18" s="34">
        <v>17862</v>
      </c>
      <c r="J18" s="34">
        <v>1672</v>
      </c>
      <c r="K18" s="34">
        <v>21</v>
      </c>
      <c r="L18" s="34">
        <v>591</v>
      </c>
      <c r="M18" s="34">
        <v>590</v>
      </c>
      <c r="N18" s="34">
        <v>1167490</v>
      </c>
      <c r="P18">
        <f t="shared" si="0"/>
        <v>14</v>
      </c>
    </row>
    <row r="19" spans="1:16" x14ac:dyDescent="0.15">
      <c r="A19" s="89" t="s">
        <v>228</v>
      </c>
      <c r="B19" s="78">
        <v>669</v>
      </c>
      <c r="C19" s="34">
        <v>441</v>
      </c>
      <c r="D19" s="34">
        <v>0</v>
      </c>
      <c r="E19" s="34">
        <v>135</v>
      </c>
      <c r="F19" s="34">
        <v>3</v>
      </c>
      <c r="G19" s="34">
        <v>0</v>
      </c>
      <c r="H19" s="34">
        <v>90</v>
      </c>
      <c r="I19" s="34">
        <v>20882</v>
      </c>
      <c r="J19" s="34">
        <v>1480</v>
      </c>
      <c r="K19" s="34">
        <v>0</v>
      </c>
      <c r="L19" s="34">
        <v>566</v>
      </c>
      <c r="M19" s="34">
        <v>145</v>
      </c>
      <c r="N19" s="34">
        <v>3062245</v>
      </c>
      <c r="P19">
        <f t="shared" si="0"/>
        <v>15</v>
      </c>
    </row>
    <row r="20" spans="1:16" ht="24" x14ac:dyDescent="0.15">
      <c r="A20" s="89" t="s">
        <v>229</v>
      </c>
      <c r="B20" s="78">
        <v>376</v>
      </c>
      <c r="C20" s="34">
        <v>41</v>
      </c>
      <c r="D20" s="34">
        <v>0</v>
      </c>
      <c r="E20" s="34">
        <v>329</v>
      </c>
      <c r="F20" s="34">
        <v>3</v>
      </c>
      <c r="G20" s="34">
        <v>0</v>
      </c>
      <c r="H20" s="34">
        <v>3</v>
      </c>
      <c r="I20" s="34">
        <v>968</v>
      </c>
      <c r="J20" s="34">
        <v>41</v>
      </c>
      <c r="K20" s="34">
        <v>0</v>
      </c>
      <c r="L20" s="34">
        <v>56</v>
      </c>
      <c r="M20" s="34">
        <v>15</v>
      </c>
      <c r="N20" s="34">
        <v>203764</v>
      </c>
      <c r="P20">
        <f t="shared" si="0"/>
        <v>16</v>
      </c>
    </row>
    <row r="21" spans="1:16" x14ac:dyDescent="0.15">
      <c r="A21" s="89" t="s">
        <v>230</v>
      </c>
      <c r="B21" s="78">
        <v>346</v>
      </c>
      <c r="C21" s="34">
        <v>131</v>
      </c>
      <c r="D21" s="34">
        <v>20</v>
      </c>
      <c r="E21" s="34">
        <v>14</v>
      </c>
      <c r="F21" s="34">
        <v>0</v>
      </c>
      <c r="G21" s="34">
        <v>0</v>
      </c>
      <c r="H21" s="34">
        <v>181</v>
      </c>
      <c r="I21" s="34">
        <v>17815</v>
      </c>
      <c r="J21" s="34">
        <v>1002</v>
      </c>
      <c r="K21" s="34">
        <v>150</v>
      </c>
      <c r="L21" s="34">
        <v>266</v>
      </c>
      <c r="M21" s="34">
        <v>46</v>
      </c>
      <c r="N21" s="34">
        <v>527617</v>
      </c>
      <c r="P21">
        <f t="shared" si="0"/>
        <v>17</v>
      </c>
    </row>
    <row r="22" spans="1:16" x14ac:dyDescent="0.15">
      <c r="A22" s="89" t="s">
        <v>231</v>
      </c>
      <c r="B22" s="78">
        <v>419</v>
      </c>
      <c r="C22" s="34">
        <v>245</v>
      </c>
      <c r="D22" s="34">
        <v>2</v>
      </c>
      <c r="E22" s="34">
        <v>21</v>
      </c>
      <c r="F22" s="34">
        <v>5</v>
      </c>
      <c r="G22" s="34">
        <v>0</v>
      </c>
      <c r="H22" s="34">
        <v>146</v>
      </c>
      <c r="I22" s="34">
        <v>7535</v>
      </c>
      <c r="J22" s="34">
        <v>2036</v>
      </c>
      <c r="K22" s="34">
        <v>40</v>
      </c>
      <c r="L22" s="34">
        <v>280</v>
      </c>
      <c r="M22" s="34">
        <v>21</v>
      </c>
      <c r="N22" s="34">
        <v>2707006</v>
      </c>
      <c r="P22">
        <f t="shared" si="0"/>
        <v>18</v>
      </c>
    </row>
    <row r="23" spans="1:16" x14ac:dyDescent="0.15">
      <c r="A23" s="89" t="s">
        <v>67</v>
      </c>
      <c r="B23" s="78">
        <v>179</v>
      </c>
      <c r="C23" s="34">
        <v>174</v>
      </c>
      <c r="D23" s="34">
        <v>0</v>
      </c>
      <c r="E23" s="34">
        <v>0</v>
      </c>
      <c r="F23" s="34">
        <v>0</v>
      </c>
      <c r="G23" s="34">
        <v>0</v>
      </c>
      <c r="H23" s="34">
        <v>5</v>
      </c>
      <c r="I23" s="34">
        <v>13154</v>
      </c>
      <c r="J23" s="34">
        <v>631</v>
      </c>
      <c r="K23" s="34">
        <v>9</v>
      </c>
      <c r="L23" s="34">
        <v>287</v>
      </c>
      <c r="M23" s="34">
        <v>188</v>
      </c>
      <c r="N23" s="34">
        <v>442126</v>
      </c>
      <c r="P23">
        <f t="shared" si="0"/>
        <v>19</v>
      </c>
    </row>
    <row r="24" spans="1:16" x14ac:dyDescent="0.15">
      <c r="A24" s="89" t="s">
        <v>69</v>
      </c>
      <c r="B24" s="78">
        <v>224</v>
      </c>
      <c r="C24" s="34">
        <v>126</v>
      </c>
      <c r="D24" s="34">
        <v>7</v>
      </c>
      <c r="E24" s="34">
        <v>8</v>
      </c>
      <c r="F24" s="34">
        <v>0</v>
      </c>
      <c r="G24" s="34">
        <v>0</v>
      </c>
      <c r="H24" s="34">
        <v>83</v>
      </c>
      <c r="I24" s="34">
        <v>7461</v>
      </c>
      <c r="J24" s="34">
        <v>518</v>
      </c>
      <c r="K24" s="34">
        <v>55</v>
      </c>
      <c r="L24" s="34">
        <v>198</v>
      </c>
      <c r="M24" s="34">
        <v>80</v>
      </c>
      <c r="N24" s="34">
        <v>250417</v>
      </c>
      <c r="P24">
        <f t="shared" si="0"/>
        <v>20</v>
      </c>
    </row>
    <row r="25" spans="1:16" x14ac:dyDescent="0.15">
      <c r="A25" s="89" t="s">
        <v>68</v>
      </c>
      <c r="B25" s="78">
        <v>201</v>
      </c>
      <c r="C25" s="34">
        <v>189</v>
      </c>
      <c r="D25" s="34">
        <v>3</v>
      </c>
      <c r="E25" s="34">
        <v>1</v>
      </c>
      <c r="F25" s="34">
        <v>0</v>
      </c>
      <c r="G25" s="34">
        <v>0</v>
      </c>
      <c r="H25" s="34">
        <v>8</v>
      </c>
      <c r="I25" s="34">
        <v>14901</v>
      </c>
      <c r="J25" s="34">
        <v>1064</v>
      </c>
      <c r="K25" s="34">
        <v>51</v>
      </c>
      <c r="L25" s="34">
        <v>290</v>
      </c>
      <c r="M25" s="34">
        <v>163</v>
      </c>
      <c r="N25" s="34">
        <v>591655</v>
      </c>
      <c r="P25">
        <f t="shared" si="0"/>
        <v>21</v>
      </c>
    </row>
    <row r="26" spans="1:16" x14ac:dyDescent="0.15">
      <c r="A26" s="89" t="s">
        <v>71</v>
      </c>
      <c r="B26" s="78">
        <v>96</v>
      </c>
      <c r="C26" s="34">
        <v>1</v>
      </c>
      <c r="D26" s="34">
        <v>0</v>
      </c>
      <c r="E26" s="34">
        <v>90</v>
      </c>
      <c r="F26" s="34">
        <v>0</v>
      </c>
      <c r="G26" s="34">
        <v>0</v>
      </c>
      <c r="H26" s="34">
        <v>5</v>
      </c>
      <c r="I26" s="34">
        <v>0</v>
      </c>
      <c r="J26" s="34">
        <v>0</v>
      </c>
      <c r="K26" s="34">
        <v>4</v>
      </c>
      <c r="L26" s="34">
        <v>1</v>
      </c>
      <c r="M26" s="34">
        <v>0</v>
      </c>
      <c r="N26" s="34">
        <v>35753</v>
      </c>
      <c r="P26">
        <f t="shared" si="0"/>
        <v>22</v>
      </c>
    </row>
    <row r="27" spans="1:16" x14ac:dyDescent="0.15">
      <c r="A27" s="89" t="s">
        <v>70</v>
      </c>
      <c r="B27" s="78">
        <v>127</v>
      </c>
      <c r="C27" s="34">
        <v>7</v>
      </c>
      <c r="D27" s="34">
        <v>0</v>
      </c>
      <c r="E27" s="34">
        <v>112</v>
      </c>
      <c r="F27" s="34">
        <v>1</v>
      </c>
      <c r="G27" s="34">
        <v>0</v>
      </c>
      <c r="H27" s="34">
        <v>7</v>
      </c>
      <c r="I27" s="34">
        <v>1069</v>
      </c>
      <c r="J27" s="34">
        <v>52</v>
      </c>
      <c r="K27" s="34">
        <v>130</v>
      </c>
      <c r="L27" s="34">
        <v>15</v>
      </c>
      <c r="M27" s="34">
        <v>4</v>
      </c>
      <c r="N27" s="34">
        <v>101806</v>
      </c>
      <c r="P27">
        <f t="shared" si="0"/>
        <v>23</v>
      </c>
    </row>
    <row r="28" spans="1:16" x14ac:dyDescent="0.15">
      <c r="A28" s="89" t="s">
        <v>73</v>
      </c>
      <c r="B28" s="78">
        <v>140</v>
      </c>
      <c r="C28" s="34">
        <v>124</v>
      </c>
      <c r="D28" s="34">
        <v>0</v>
      </c>
      <c r="E28" s="34">
        <v>4</v>
      </c>
      <c r="F28" s="34">
        <v>0</v>
      </c>
      <c r="G28" s="34">
        <v>0</v>
      </c>
      <c r="H28" s="34">
        <v>12</v>
      </c>
      <c r="I28" s="34">
        <v>2437</v>
      </c>
      <c r="J28" s="34">
        <v>459</v>
      </c>
      <c r="K28" s="34">
        <v>0</v>
      </c>
      <c r="L28" s="34">
        <v>127</v>
      </c>
      <c r="M28" s="34">
        <v>14</v>
      </c>
      <c r="N28" s="34">
        <v>587397</v>
      </c>
      <c r="P28">
        <f t="shared" si="0"/>
        <v>24</v>
      </c>
    </row>
    <row r="29" spans="1:16" x14ac:dyDescent="0.15">
      <c r="A29" s="89" t="s">
        <v>72</v>
      </c>
      <c r="B29" s="78">
        <v>51</v>
      </c>
      <c r="C29" s="34">
        <v>36</v>
      </c>
      <c r="D29" s="34">
        <v>0</v>
      </c>
      <c r="E29" s="34">
        <v>1</v>
      </c>
      <c r="F29" s="34">
        <v>0</v>
      </c>
      <c r="G29" s="34">
        <v>0</v>
      </c>
      <c r="H29" s="34">
        <v>14</v>
      </c>
      <c r="I29" s="34">
        <v>1567</v>
      </c>
      <c r="J29" s="34">
        <v>45</v>
      </c>
      <c r="K29" s="34">
        <v>0</v>
      </c>
      <c r="L29" s="34">
        <v>44</v>
      </c>
      <c r="M29" s="34">
        <v>24</v>
      </c>
      <c r="N29" s="34">
        <v>57881</v>
      </c>
      <c r="P29">
        <f t="shared" si="0"/>
        <v>25</v>
      </c>
    </row>
    <row r="30" spans="1:16" x14ac:dyDescent="0.15">
      <c r="A30" s="89" t="s">
        <v>74</v>
      </c>
      <c r="B30" s="78">
        <v>43</v>
      </c>
      <c r="C30" s="34">
        <v>43</v>
      </c>
      <c r="D30" s="34">
        <v>0</v>
      </c>
      <c r="E30" s="34">
        <v>0</v>
      </c>
      <c r="F30" s="34">
        <v>0</v>
      </c>
      <c r="G30" s="34">
        <v>0</v>
      </c>
      <c r="H30" s="34">
        <v>0</v>
      </c>
      <c r="I30" s="34">
        <v>2678</v>
      </c>
      <c r="J30" s="34">
        <v>233</v>
      </c>
      <c r="K30" s="34">
        <v>0</v>
      </c>
      <c r="L30" s="34">
        <v>65</v>
      </c>
      <c r="M30" s="34">
        <v>51</v>
      </c>
      <c r="N30" s="34">
        <v>104535</v>
      </c>
      <c r="P30">
        <f t="shared" si="0"/>
        <v>26</v>
      </c>
    </row>
    <row r="31" spans="1:16" x14ac:dyDescent="0.15">
      <c r="A31" s="89" t="s">
        <v>75</v>
      </c>
      <c r="B31" s="78">
        <v>53</v>
      </c>
      <c r="C31" s="34">
        <v>51</v>
      </c>
      <c r="D31" s="34">
        <v>0</v>
      </c>
      <c r="E31" s="34">
        <v>0</v>
      </c>
      <c r="F31" s="34">
        <v>0</v>
      </c>
      <c r="G31" s="34">
        <v>0</v>
      </c>
      <c r="H31" s="34">
        <v>2</v>
      </c>
      <c r="I31" s="34">
        <v>2787</v>
      </c>
      <c r="J31" s="34">
        <v>237</v>
      </c>
      <c r="K31" s="34">
        <v>3</v>
      </c>
      <c r="L31" s="34">
        <v>86</v>
      </c>
      <c r="M31" s="34">
        <v>19</v>
      </c>
      <c r="N31" s="34">
        <v>99455</v>
      </c>
      <c r="P31">
        <f t="shared" si="0"/>
        <v>27</v>
      </c>
    </row>
    <row r="32" spans="1:16" x14ac:dyDescent="0.15">
      <c r="A32" s="89" t="s">
        <v>76</v>
      </c>
      <c r="B32" s="78">
        <v>6729</v>
      </c>
      <c r="C32" s="34">
        <v>3649</v>
      </c>
      <c r="D32" s="34">
        <v>237</v>
      </c>
      <c r="E32" s="34">
        <v>833</v>
      </c>
      <c r="F32" s="34">
        <v>11</v>
      </c>
      <c r="G32" s="34">
        <v>0</v>
      </c>
      <c r="H32" s="34">
        <v>1999</v>
      </c>
      <c r="I32" s="34">
        <v>159215</v>
      </c>
      <c r="J32" s="34">
        <v>15410</v>
      </c>
      <c r="K32" s="34">
        <v>7711</v>
      </c>
      <c r="L32" s="34">
        <v>4682</v>
      </c>
      <c r="M32" s="34">
        <v>1725</v>
      </c>
      <c r="N32" s="34">
        <v>14716889</v>
      </c>
    </row>
    <row r="33" spans="1:31" x14ac:dyDescent="0.15">
      <c r="A33" s="90" t="s">
        <v>77</v>
      </c>
      <c r="B33" s="79">
        <v>4448</v>
      </c>
      <c r="C33" s="35">
        <v>2677</v>
      </c>
      <c r="D33" s="35">
        <v>183</v>
      </c>
      <c r="E33" s="35">
        <v>524</v>
      </c>
      <c r="F33" s="35">
        <v>15</v>
      </c>
      <c r="G33" s="35">
        <v>1</v>
      </c>
      <c r="H33" s="35">
        <v>1048</v>
      </c>
      <c r="I33" s="35">
        <v>374180</v>
      </c>
      <c r="J33" s="35">
        <v>31752</v>
      </c>
      <c r="K33" s="35">
        <v>41268</v>
      </c>
      <c r="L33" s="35">
        <v>5992</v>
      </c>
      <c r="M33" s="35">
        <v>3708</v>
      </c>
      <c r="N33" s="35">
        <v>28364664</v>
      </c>
    </row>
    <row r="34" spans="1:31" x14ac:dyDescent="0.15">
      <c r="A34" s="36" t="s">
        <v>78</v>
      </c>
      <c r="B34" s="37">
        <v>37683</v>
      </c>
      <c r="C34" s="37">
        <v>21003</v>
      </c>
      <c r="D34" s="37">
        <v>1391</v>
      </c>
      <c r="E34" s="37">
        <v>3585</v>
      </c>
      <c r="F34" s="37">
        <v>69</v>
      </c>
      <c r="G34" s="37">
        <v>1</v>
      </c>
      <c r="H34" s="37">
        <v>11634</v>
      </c>
      <c r="I34" s="37">
        <v>1102687</v>
      </c>
      <c r="J34" s="37">
        <v>111123</v>
      </c>
      <c r="K34" s="37">
        <v>83651</v>
      </c>
      <c r="L34" s="37">
        <v>30653</v>
      </c>
      <c r="M34" s="37">
        <v>18364</v>
      </c>
      <c r="N34" s="37">
        <v>90800192</v>
      </c>
    </row>
    <row r="38" spans="1:31" x14ac:dyDescent="0.15">
      <c r="N38" t="s">
        <v>516</v>
      </c>
      <c r="R38" t="s">
        <v>517</v>
      </c>
      <c r="V38" t="s">
        <v>518</v>
      </c>
      <c r="Z38" t="s">
        <v>519</v>
      </c>
      <c r="AD38" t="s">
        <v>520</v>
      </c>
    </row>
    <row r="39" spans="1:31" ht="40.35" customHeight="1" thickBot="1" x14ac:dyDescent="0.2">
      <c r="A39" s="238" t="s">
        <v>491</v>
      </c>
      <c r="B39" s="239" t="s">
        <v>492</v>
      </c>
      <c r="C39" s="240" t="s">
        <v>493</v>
      </c>
      <c r="D39" s="239" t="s">
        <v>494</v>
      </c>
      <c r="E39" s="240" t="s">
        <v>495</v>
      </c>
      <c r="G39" s="371" t="s">
        <v>491</v>
      </c>
      <c r="H39" s="373" t="s">
        <v>407</v>
      </c>
      <c r="I39" s="374"/>
      <c r="J39" s="374"/>
      <c r="K39" s="375"/>
      <c r="M39" s="256" t="s">
        <v>491</v>
      </c>
      <c r="N39" s="257" t="s">
        <v>492</v>
      </c>
      <c r="O39" s="258" t="s">
        <v>493</v>
      </c>
      <c r="Q39" s="267" t="s">
        <v>491</v>
      </c>
      <c r="R39" s="268" t="s">
        <v>492</v>
      </c>
      <c r="S39" s="269" t="s">
        <v>493</v>
      </c>
      <c r="U39" s="267" t="s">
        <v>491</v>
      </c>
      <c r="V39" s="268" t="s">
        <v>492</v>
      </c>
      <c r="W39" s="269" t="s">
        <v>493</v>
      </c>
      <c r="Y39" s="271" t="s">
        <v>491</v>
      </c>
      <c r="Z39" s="272" t="s">
        <v>492</v>
      </c>
      <c r="AA39" s="273" t="s">
        <v>493</v>
      </c>
      <c r="AC39" s="238" t="s">
        <v>491</v>
      </c>
      <c r="AD39" s="239" t="s">
        <v>492</v>
      </c>
      <c r="AE39" s="240" t="s">
        <v>493</v>
      </c>
    </row>
    <row r="40" spans="1:31" ht="13.7" customHeight="1" x14ac:dyDescent="0.15">
      <c r="A40" s="241" t="s">
        <v>58</v>
      </c>
      <c r="B40" s="242">
        <v>3581</v>
      </c>
      <c r="C40" s="243">
        <v>9.5000000000000001E-2</v>
      </c>
      <c r="D40" s="244">
        <v>167</v>
      </c>
      <c r="E40" s="245">
        <v>4.9000000000000002E-2</v>
      </c>
      <c r="G40" s="371"/>
      <c r="H40" s="376"/>
      <c r="I40" s="377"/>
      <c r="J40" s="378" t="s">
        <v>496</v>
      </c>
      <c r="K40" s="379"/>
      <c r="M40" s="259" t="s">
        <v>60</v>
      </c>
      <c r="N40" s="260">
        <v>433</v>
      </c>
      <c r="O40" s="261">
        <v>0.311</v>
      </c>
      <c r="Q40" s="259" t="s">
        <v>147</v>
      </c>
      <c r="R40" s="260">
        <v>614</v>
      </c>
      <c r="S40" s="261">
        <v>0.17100000000000001</v>
      </c>
      <c r="U40" s="259" t="s">
        <v>66</v>
      </c>
      <c r="V40" s="260">
        <v>6</v>
      </c>
      <c r="W40" s="261">
        <v>8.6999999999999994E-2</v>
      </c>
      <c r="Y40" s="271" t="s">
        <v>459</v>
      </c>
      <c r="Z40" s="274">
        <v>1</v>
      </c>
      <c r="AA40" s="275">
        <v>100</v>
      </c>
      <c r="AC40" s="241" t="s">
        <v>60</v>
      </c>
      <c r="AD40" s="242">
        <v>2006</v>
      </c>
      <c r="AE40" s="245">
        <v>0.17199999999999999</v>
      </c>
    </row>
    <row r="41" spans="1:31" ht="27.75" thickBot="1" x14ac:dyDescent="0.2">
      <c r="A41" s="241" t="s">
        <v>60</v>
      </c>
      <c r="B41" s="246">
        <v>2930</v>
      </c>
      <c r="C41" s="243">
        <v>7.8E-2</v>
      </c>
      <c r="D41" s="247">
        <v>-165</v>
      </c>
      <c r="E41" s="245">
        <v>-5.2999999999999999E-2</v>
      </c>
      <c r="G41" s="372"/>
      <c r="H41" s="239" t="s">
        <v>492</v>
      </c>
      <c r="I41" s="240" t="s">
        <v>493</v>
      </c>
      <c r="J41" s="239" t="s">
        <v>492</v>
      </c>
      <c r="K41" s="240" t="s">
        <v>493</v>
      </c>
      <c r="M41" s="259" t="s">
        <v>63</v>
      </c>
      <c r="N41" s="262">
        <v>262</v>
      </c>
      <c r="O41" s="261">
        <v>0.188</v>
      </c>
      <c r="Q41" s="259" t="s">
        <v>225</v>
      </c>
      <c r="R41" s="262">
        <v>329</v>
      </c>
      <c r="S41" s="261">
        <v>9.1999999999999998E-2</v>
      </c>
      <c r="U41" s="259" t="s">
        <v>147</v>
      </c>
      <c r="V41" s="262">
        <v>5</v>
      </c>
      <c r="W41" s="261">
        <v>7.1999999999999995E-2</v>
      </c>
      <c r="AC41" s="241" t="s">
        <v>63</v>
      </c>
      <c r="AD41" s="246">
        <v>1303</v>
      </c>
      <c r="AE41" s="245">
        <v>0.112</v>
      </c>
    </row>
    <row r="42" spans="1:31" ht="22.5" x14ac:dyDescent="0.15">
      <c r="A42" s="241" t="s">
        <v>57</v>
      </c>
      <c r="B42" s="246">
        <v>2918</v>
      </c>
      <c r="C42" s="243">
        <v>7.6999999999999999E-2</v>
      </c>
      <c r="D42" s="248">
        <v>66</v>
      </c>
      <c r="E42" s="245">
        <v>2.3E-2</v>
      </c>
      <c r="G42" s="241" t="s">
        <v>57</v>
      </c>
      <c r="H42" s="242">
        <v>2864</v>
      </c>
      <c r="I42" s="243">
        <v>0.13600000000000001</v>
      </c>
      <c r="J42" s="242">
        <v>1818</v>
      </c>
      <c r="K42" s="245">
        <v>0.16900000000000001</v>
      </c>
      <c r="M42" s="259" t="s">
        <v>58</v>
      </c>
      <c r="N42" s="262">
        <v>76</v>
      </c>
      <c r="O42" s="261">
        <v>5.5E-2</v>
      </c>
      <c r="Q42" s="259" t="s">
        <v>66</v>
      </c>
      <c r="R42" s="262">
        <v>236</v>
      </c>
      <c r="S42" s="261">
        <v>6.6000000000000003E-2</v>
      </c>
      <c r="U42" s="259" t="s">
        <v>62</v>
      </c>
      <c r="V42" s="262">
        <v>5</v>
      </c>
      <c r="W42" s="261">
        <v>7.1999999999999995E-2</v>
      </c>
      <c r="AC42" s="241" t="s">
        <v>58</v>
      </c>
      <c r="AD42" s="246">
        <v>1278</v>
      </c>
      <c r="AE42" s="245">
        <v>0.11</v>
      </c>
    </row>
    <row r="43" spans="1:31" ht="22.5" x14ac:dyDescent="0.15">
      <c r="A43" s="241" t="s">
        <v>56</v>
      </c>
      <c r="B43" s="246">
        <v>2757</v>
      </c>
      <c r="C43" s="243">
        <v>7.2999999999999995E-2</v>
      </c>
      <c r="D43" s="247">
        <v>-27</v>
      </c>
      <c r="E43" s="245">
        <v>-0.01</v>
      </c>
      <c r="G43" s="241" t="s">
        <v>58</v>
      </c>
      <c r="H43" s="246">
        <v>2056</v>
      </c>
      <c r="I43" s="243">
        <v>9.8000000000000004E-2</v>
      </c>
      <c r="J43" s="246">
        <v>1420</v>
      </c>
      <c r="K43" s="245">
        <v>0.13200000000000001</v>
      </c>
      <c r="M43" s="259" t="s">
        <v>59</v>
      </c>
      <c r="N43" s="262">
        <v>73</v>
      </c>
      <c r="O43" s="261">
        <v>5.1999999999999998E-2</v>
      </c>
      <c r="Q43" s="259" t="s">
        <v>56</v>
      </c>
      <c r="R43" s="262">
        <v>176</v>
      </c>
      <c r="S43" s="261">
        <v>4.9000000000000002E-2</v>
      </c>
      <c r="U43" s="259" t="s">
        <v>223</v>
      </c>
      <c r="V43" s="262">
        <v>5</v>
      </c>
      <c r="W43" s="261">
        <v>7.1999999999999995E-2</v>
      </c>
      <c r="AC43" s="241" t="s">
        <v>56</v>
      </c>
      <c r="AD43" s="246">
        <v>1259</v>
      </c>
      <c r="AE43" s="245">
        <v>0.108</v>
      </c>
    </row>
    <row r="44" spans="1:31" ht="27" x14ac:dyDescent="0.15">
      <c r="A44" s="241" t="s">
        <v>59</v>
      </c>
      <c r="B44" s="246">
        <v>1810</v>
      </c>
      <c r="C44" s="243">
        <v>4.8000000000000001E-2</v>
      </c>
      <c r="D44" s="247">
        <v>-167</v>
      </c>
      <c r="E44" s="245">
        <v>-8.4000000000000005E-2</v>
      </c>
      <c r="G44" s="241" t="s">
        <v>56</v>
      </c>
      <c r="H44" s="246">
        <v>1287</v>
      </c>
      <c r="I44" s="243">
        <v>6.0999999999999999E-2</v>
      </c>
      <c r="J44" s="248">
        <v>726</v>
      </c>
      <c r="K44" s="245">
        <v>6.7000000000000004E-2</v>
      </c>
      <c r="M44" s="259" t="s">
        <v>56</v>
      </c>
      <c r="N44" s="262">
        <v>34</v>
      </c>
      <c r="O44" s="261">
        <v>2.4E-2</v>
      </c>
      <c r="Q44" s="259" t="s">
        <v>58</v>
      </c>
      <c r="R44" s="262">
        <v>169</v>
      </c>
      <c r="S44" s="261">
        <v>4.7E-2</v>
      </c>
      <c r="U44" s="259" t="s">
        <v>64</v>
      </c>
      <c r="V44" s="262">
        <v>4</v>
      </c>
      <c r="W44" s="261">
        <v>5.8000000000000003E-2</v>
      </c>
      <c r="AC44" s="241" t="s">
        <v>59</v>
      </c>
      <c r="AD44" s="248">
        <v>933</v>
      </c>
      <c r="AE44" s="245">
        <v>0.08</v>
      </c>
    </row>
    <row r="45" spans="1:31" ht="27" x14ac:dyDescent="0.15">
      <c r="A45" s="241" t="s">
        <v>63</v>
      </c>
      <c r="B45" s="246">
        <v>1758</v>
      </c>
      <c r="C45" s="243">
        <v>4.7E-2</v>
      </c>
      <c r="D45" s="247">
        <v>-98</v>
      </c>
      <c r="E45" s="245">
        <v>-5.2999999999999999E-2</v>
      </c>
      <c r="G45" s="241" t="s">
        <v>66</v>
      </c>
      <c r="H45" s="246">
        <v>1268</v>
      </c>
      <c r="I45" s="243">
        <v>0.06</v>
      </c>
      <c r="J45" s="248">
        <v>488</v>
      </c>
      <c r="K45" s="245">
        <v>4.4999999999999998E-2</v>
      </c>
      <c r="M45" s="259" t="s">
        <v>65</v>
      </c>
      <c r="N45" s="262">
        <v>31</v>
      </c>
      <c r="O45" s="261">
        <v>2.1999999999999999E-2</v>
      </c>
      <c r="Q45" s="259" t="s">
        <v>221</v>
      </c>
      <c r="R45" s="262">
        <v>135</v>
      </c>
      <c r="S45" s="261">
        <v>3.7999999999999999E-2</v>
      </c>
      <c r="U45" s="259" t="s">
        <v>221</v>
      </c>
      <c r="V45" s="262">
        <v>3</v>
      </c>
      <c r="W45" s="261">
        <v>4.2999999999999997E-2</v>
      </c>
      <c r="AC45" s="241" t="s">
        <v>62</v>
      </c>
      <c r="AD45" s="248">
        <v>462</v>
      </c>
      <c r="AE45" s="245">
        <v>0.04</v>
      </c>
    </row>
    <row r="46" spans="1:31" ht="27" x14ac:dyDescent="0.15">
      <c r="A46" s="241" t="s">
        <v>66</v>
      </c>
      <c r="B46" s="246">
        <v>1633</v>
      </c>
      <c r="C46" s="243">
        <v>4.2999999999999997E-2</v>
      </c>
      <c r="D46" s="248">
        <v>228</v>
      </c>
      <c r="E46" s="245">
        <v>0.16200000000000001</v>
      </c>
      <c r="G46" s="241" t="s">
        <v>64</v>
      </c>
      <c r="H46" s="246">
        <v>1180</v>
      </c>
      <c r="I46" s="243">
        <v>5.6000000000000001E-2</v>
      </c>
      <c r="J46" s="248">
        <v>567</v>
      </c>
      <c r="K46" s="245">
        <v>5.2999999999999999E-2</v>
      </c>
      <c r="M46" s="259" t="s">
        <v>220</v>
      </c>
      <c r="N46" s="262">
        <v>20</v>
      </c>
      <c r="O46" s="261">
        <v>1.4E-2</v>
      </c>
      <c r="Q46" s="259" t="s">
        <v>70</v>
      </c>
      <c r="R46" s="262">
        <v>112</v>
      </c>
      <c r="S46" s="261">
        <v>3.1E-2</v>
      </c>
      <c r="U46" s="259" t="s">
        <v>65</v>
      </c>
      <c r="V46" s="262">
        <v>3</v>
      </c>
      <c r="W46" s="261">
        <v>4.2999999999999997E-2</v>
      </c>
      <c r="AC46" s="241" t="s">
        <v>222</v>
      </c>
      <c r="AD46" s="248">
        <v>231</v>
      </c>
      <c r="AE46" s="245">
        <v>0.02</v>
      </c>
    </row>
    <row r="47" spans="1:31" ht="27" x14ac:dyDescent="0.15">
      <c r="A47" s="241" t="s">
        <v>62</v>
      </c>
      <c r="B47" s="246">
        <v>1576</v>
      </c>
      <c r="C47" s="243">
        <v>4.2000000000000003E-2</v>
      </c>
      <c r="D47" s="247">
        <v>-66</v>
      </c>
      <c r="E47" s="245">
        <v>-0.04</v>
      </c>
      <c r="G47" s="241" t="s">
        <v>61</v>
      </c>
      <c r="H47" s="246">
        <v>1108</v>
      </c>
      <c r="I47" s="243">
        <v>5.2999999999999999E-2</v>
      </c>
      <c r="J47" s="248">
        <v>842</v>
      </c>
      <c r="K47" s="245">
        <v>7.8E-2</v>
      </c>
      <c r="M47" s="259" t="s">
        <v>222</v>
      </c>
      <c r="N47" s="262">
        <v>14</v>
      </c>
      <c r="O47" s="261">
        <v>0.01</v>
      </c>
      <c r="Q47" s="259" t="s">
        <v>59</v>
      </c>
      <c r="R47" s="262">
        <v>91</v>
      </c>
      <c r="S47" s="261">
        <v>2.5000000000000001E-2</v>
      </c>
      <c r="U47" s="259" t="s">
        <v>225</v>
      </c>
      <c r="V47" s="262">
        <v>3</v>
      </c>
      <c r="W47" s="261">
        <v>4.2999999999999997E-2</v>
      </c>
      <c r="AC47" s="241" t="s">
        <v>65</v>
      </c>
      <c r="AD47" s="248">
        <v>218</v>
      </c>
      <c r="AE47" s="245">
        <v>1.9E-2</v>
      </c>
    </row>
    <row r="48" spans="1:31" ht="40.5" x14ac:dyDescent="0.15">
      <c r="A48" s="241" t="s">
        <v>64</v>
      </c>
      <c r="B48" s="246">
        <v>1352</v>
      </c>
      <c r="C48" s="243">
        <v>3.5999999999999997E-2</v>
      </c>
      <c r="D48" s="248">
        <v>55</v>
      </c>
      <c r="E48" s="245">
        <v>4.2000000000000003E-2</v>
      </c>
      <c r="G48" s="241" t="s">
        <v>62</v>
      </c>
      <c r="H48" s="246">
        <v>1073</v>
      </c>
      <c r="I48" s="243">
        <v>5.0999999999999997E-2</v>
      </c>
      <c r="J48" s="248">
        <v>513</v>
      </c>
      <c r="K48" s="245">
        <v>4.8000000000000001E-2</v>
      </c>
      <c r="M48" s="259" t="s">
        <v>69</v>
      </c>
      <c r="N48" s="262">
        <v>7</v>
      </c>
      <c r="O48" s="261">
        <v>5.0000000000000001E-3</v>
      </c>
      <c r="Q48" s="259" t="s">
        <v>71</v>
      </c>
      <c r="R48" s="262">
        <v>90</v>
      </c>
      <c r="S48" s="261">
        <v>2.5000000000000001E-2</v>
      </c>
      <c r="U48" s="259" t="s">
        <v>58</v>
      </c>
      <c r="V48" s="262">
        <v>2</v>
      </c>
      <c r="W48" s="261">
        <v>2.9000000000000001E-2</v>
      </c>
      <c r="AC48" s="241" t="s">
        <v>220</v>
      </c>
      <c r="AD48" s="248">
        <v>181</v>
      </c>
      <c r="AE48" s="245">
        <v>1.6E-2</v>
      </c>
    </row>
    <row r="49" spans="1:31" ht="27" x14ac:dyDescent="0.15">
      <c r="A49" s="241" t="s">
        <v>61</v>
      </c>
      <c r="B49" s="246">
        <v>1144</v>
      </c>
      <c r="C49" s="243">
        <v>0.03</v>
      </c>
      <c r="D49" s="247">
        <v>-53</v>
      </c>
      <c r="E49" s="245">
        <v>-4.3999999999999997E-2</v>
      </c>
      <c r="G49" s="241" t="s">
        <v>59</v>
      </c>
      <c r="H49" s="248">
        <v>712</v>
      </c>
      <c r="I49" s="243">
        <v>3.4000000000000002E-2</v>
      </c>
      <c r="J49" s="248">
        <v>353</v>
      </c>
      <c r="K49" s="245">
        <v>3.3000000000000002E-2</v>
      </c>
      <c r="M49" s="259" t="s">
        <v>62</v>
      </c>
      <c r="N49" s="262">
        <v>6</v>
      </c>
      <c r="O49" s="261">
        <v>4.0000000000000001E-3</v>
      </c>
      <c r="Q49" s="259" t="s">
        <v>64</v>
      </c>
      <c r="R49" s="262">
        <v>68</v>
      </c>
      <c r="S49" s="261">
        <v>1.9E-2</v>
      </c>
      <c r="U49" s="259" t="s">
        <v>57</v>
      </c>
      <c r="V49" s="262">
        <v>2</v>
      </c>
      <c r="W49" s="261">
        <v>2.9000000000000001E-2</v>
      </c>
      <c r="AC49" s="241" t="s">
        <v>223</v>
      </c>
      <c r="AD49" s="248">
        <v>146</v>
      </c>
      <c r="AE49" s="245">
        <v>1.2999999999999999E-2</v>
      </c>
    </row>
    <row r="50" spans="1:31" ht="22.5" x14ac:dyDescent="0.15">
      <c r="A50" s="241" t="s">
        <v>147</v>
      </c>
      <c r="B50" s="248">
        <v>705</v>
      </c>
      <c r="C50" s="243">
        <v>1.9E-2</v>
      </c>
      <c r="D50" s="247">
        <v>-20</v>
      </c>
      <c r="E50" s="245">
        <v>-2.8000000000000001E-2</v>
      </c>
      <c r="G50" s="241" t="s">
        <v>60</v>
      </c>
      <c r="H50" s="248">
        <v>454</v>
      </c>
      <c r="I50" s="243">
        <v>2.1999999999999999E-2</v>
      </c>
      <c r="J50" s="248">
        <v>131</v>
      </c>
      <c r="K50" s="245">
        <v>1.2E-2</v>
      </c>
      <c r="M50" s="259" t="s">
        <v>76</v>
      </c>
      <c r="N50" s="262">
        <v>252</v>
      </c>
      <c r="O50" s="261">
        <v>0.18099999999999999</v>
      </c>
      <c r="Q50" s="259" t="s">
        <v>65</v>
      </c>
      <c r="R50" s="262">
        <v>58</v>
      </c>
      <c r="S50" s="261">
        <v>1.6E-2</v>
      </c>
      <c r="U50" s="259" t="s">
        <v>61</v>
      </c>
      <c r="V50" s="262">
        <v>2</v>
      </c>
      <c r="W50" s="261">
        <v>2.9000000000000001E-2</v>
      </c>
      <c r="AC50" s="241" t="s">
        <v>66</v>
      </c>
      <c r="AD50" s="248">
        <v>121</v>
      </c>
      <c r="AE50" s="245">
        <v>0.01</v>
      </c>
    </row>
    <row r="51" spans="1:31" ht="27.75" thickBot="1" x14ac:dyDescent="0.2">
      <c r="A51" s="241" t="s">
        <v>221</v>
      </c>
      <c r="B51" s="248">
        <v>669</v>
      </c>
      <c r="C51" s="243">
        <v>1.7999999999999999E-2</v>
      </c>
      <c r="D51" s="247">
        <v>-63</v>
      </c>
      <c r="E51" s="245">
        <v>-8.5999999999999993E-2</v>
      </c>
      <c r="G51" s="241" t="s">
        <v>221</v>
      </c>
      <c r="H51" s="248">
        <v>441</v>
      </c>
      <c r="I51" s="243">
        <v>2.1000000000000001E-2</v>
      </c>
      <c r="J51" s="248">
        <v>65</v>
      </c>
      <c r="K51" s="245">
        <v>6.0000000000000001E-3</v>
      </c>
      <c r="M51" s="259" t="s">
        <v>77</v>
      </c>
      <c r="N51" s="263">
        <v>183</v>
      </c>
      <c r="O51" s="261">
        <v>0.13200000000000001</v>
      </c>
      <c r="Q51" s="259" t="s">
        <v>60</v>
      </c>
      <c r="R51" s="262">
        <v>37</v>
      </c>
      <c r="S51" s="261">
        <v>0.01</v>
      </c>
      <c r="U51" s="259" t="s">
        <v>76</v>
      </c>
      <c r="V51" s="262">
        <v>14</v>
      </c>
      <c r="W51" s="261">
        <v>0.20300000000000001</v>
      </c>
      <c r="AC51" s="241" t="s">
        <v>64</v>
      </c>
      <c r="AD51" s="248">
        <v>100</v>
      </c>
      <c r="AE51" s="245">
        <v>8.9999999999999993E-3</v>
      </c>
    </row>
    <row r="52" spans="1:31" ht="27.75" thickBot="1" x14ac:dyDescent="0.25">
      <c r="A52" s="241" t="s">
        <v>65</v>
      </c>
      <c r="B52" s="248">
        <v>567</v>
      </c>
      <c r="C52" s="243">
        <v>1.4999999999999999E-2</v>
      </c>
      <c r="D52" s="247">
        <v>-74</v>
      </c>
      <c r="E52" s="245">
        <v>-0.115</v>
      </c>
      <c r="G52" s="241" t="s">
        <v>224</v>
      </c>
      <c r="H52" s="248">
        <v>405</v>
      </c>
      <c r="I52" s="243">
        <v>1.9E-2</v>
      </c>
      <c r="J52" s="248">
        <v>335</v>
      </c>
      <c r="K52" s="245">
        <v>3.1E-2</v>
      </c>
      <c r="M52" s="251"/>
      <c r="N52" s="251"/>
      <c r="O52" s="251"/>
      <c r="Q52" s="259" t="s">
        <v>62</v>
      </c>
      <c r="R52" s="262">
        <v>30</v>
      </c>
      <c r="S52" s="261">
        <v>8.0000000000000002E-3</v>
      </c>
      <c r="U52" s="259" t="s">
        <v>77</v>
      </c>
      <c r="V52" s="263">
        <v>15</v>
      </c>
      <c r="W52" s="261">
        <v>0.217</v>
      </c>
      <c r="AC52" s="241" t="s">
        <v>221</v>
      </c>
      <c r="AD52" s="248">
        <v>90</v>
      </c>
      <c r="AE52" s="245">
        <v>8.0000000000000002E-3</v>
      </c>
    </row>
    <row r="53" spans="1:31" ht="40.5" x14ac:dyDescent="0.2">
      <c r="A53" s="241" t="s">
        <v>224</v>
      </c>
      <c r="B53" s="248">
        <v>427</v>
      </c>
      <c r="C53" s="243">
        <v>1.0999999999999999E-2</v>
      </c>
      <c r="D53" s="247">
        <v>-17</v>
      </c>
      <c r="E53" s="245">
        <v>-3.7999999999999999E-2</v>
      </c>
      <c r="G53" s="241" t="s">
        <v>65</v>
      </c>
      <c r="H53" s="248">
        <v>257</v>
      </c>
      <c r="I53" s="243">
        <v>1.2E-2</v>
      </c>
      <c r="J53" s="248">
        <v>167</v>
      </c>
      <c r="K53" s="245">
        <v>1.4999999999999999E-2</v>
      </c>
      <c r="M53" s="264" t="s">
        <v>459</v>
      </c>
      <c r="N53" s="265">
        <v>1391</v>
      </c>
      <c r="O53" s="266">
        <v>1</v>
      </c>
      <c r="Q53" s="259" t="s">
        <v>223</v>
      </c>
      <c r="R53" s="262">
        <v>21</v>
      </c>
      <c r="S53" s="261">
        <v>6.0000000000000001E-3</v>
      </c>
      <c r="U53" s="251"/>
      <c r="V53" s="251"/>
      <c r="W53" s="251"/>
      <c r="AC53" s="241" t="s">
        <v>69</v>
      </c>
      <c r="AD53" s="248">
        <v>83</v>
      </c>
      <c r="AE53" s="245">
        <v>7.0000000000000001E-3</v>
      </c>
    </row>
    <row r="54" spans="1:31" ht="40.5" x14ac:dyDescent="0.15">
      <c r="A54" s="241" t="s">
        <v>222</v>
      </c>
      <c r="B54" s="248">
        <v>424</v>
      </c>
      <c r="C54" s="243">
        <v>1.0999999999999999E-2</v>
      </c>
      <c r="D54" s="247">
        <v>-36</v>
      </c>
      <c r="E54" s="245">
        <v>-7.8E-2</v>
      </c>
      <c r="G54" s="241" t="s">
        <v>223</v>
      </c>
      <c r="H54" s="248">
        <v>245</v>
      </c>
      <c r="I54" s="243">
        <v>1.2E-2</v>
      </c>
      <c r="J54" s="248">
        <v>20</v>
      </c>
      <c r="K54" s="245">
        <v>2E-3</v>
      </c>
      <c r="Q54" s="259" t="s">
        <v>57</v>
      </c>
      <c r="R54" s="262">
        <v>14</v>
      </c>
      <c r="S54" s="261">
        <v>4.0000000000000001E-3</v>
      </c>
      <c r="U54" s="264" t="s">
        <v>459</v>
      </c>
      <c r="V54" s="270">
        <v>69</v>
      </c>
      <c r="W54" s="266">
        <v>1</v>
      </c>
      <c r="AC54" s="241" t="s">
        <v>57</v>
      </c>
      <c r="AD54" s="248">
        <v>37</v>
      </c>
      <c r="AE54" s="245">
        <v>3.0000000000000001E-3</v>
      </c>
    </row>
    <row r="55" spans="1:31" ht="27" x14ac:dyDescent="0.15">
      <c r="A55" s="241" t="s">
        <v>223</v>
      </c>
      <c r="B55" s="248">
        <v>419</v>
      </c>
      <c r="C55" s="243">
        <v>1.0999999999999999E-2</v>
      </c>
      <c r="D55" s="248">
        <v>10</v>
      </c>
      <c r="E55" s="245">
        <v>2.4E-2</v>
      </c>
      <c r="G55" s="241" t="s">
        <v>68</v>
      </c>
      <c r="H55" s="248">
        <v>189</v>
      </c>
      <c r="I55" s="243">
        <v>8.9999999999999993E-3</v>
      </c>
      <c r="J55" s="248">
        <v>111</v>
      </c>
      <c r="K55" s="245">
        <v>0.01</v>
      </c>
      <c r="Q55" s="259" t="s">
        <v>220</v>
      </c>
      <c r="R55" s="262">
        <v>14</v>
      </c>
      <c r="S55" s="261">
        <v>4.0000000000000001E-3</v>
      </c>
      <c r="AC55" s="241" t="s">
        <v>147</v>
      </c>
      <c r="AD55" s="248">
        <v>37</v>
      </c>
      <c r="AE55" s="245">
        <v>3.0000000000000001E-3</v>
      </c>
    </row>
    <row r="56" spans="1:31" ht="27" x14ac:dyDescent="0.15">
      <c r="A56" s="241" t="s">
        <v>225</v>
      </c>
      <c r="B56" s="248">
        <v>376</v>
      </c>
      <c r="C56" s="243">
        <v>0.01</v>
      </c>
      <c r="D56" s="247">
        <v>-24</v>
      </c>
      <c r="E56" s="245">
        <v>-0.06</v>
      </c>
      <c r="G56" s="241" t="s">
        <v>63</v>
      </c>
      <c r="H56" s="248">
        <v>180</v>
      </c>
      <c r="I56" s="243">
        <v>8.9999999999999993E-3</v>
      </c>
      <c r="J56" s="248">
        <v>57</v>
      </c>
      <c r="K56" s="245">
        <v>5.0000000000000001E-3</v>
      </c>
      <c r="Q56" s="259" t="s">
        <v>63</v>
      </c>
      <c r="R56" s="262">
        <v>13</v>
      </c>
      <c r="S56" s="261">
        <v>4.0000000000000001E-3</v>
      </c>
      <c r="AC56" s="241" t="s">
        <v>61</v>
      </c>
      <c r="AD56" s="248">
        <v>29</v>
      </c>
      <c r="AE56" s="245">
        <v>2E-3</v>
      </c>
    </row>
    <row r="57" spans="1:31" ht="27" x14ac:dyDescent="0.15">
      <c r="A57" s="241" t="s">
        <v>220</v>
      </c>
      <c r="B57" s="248">
        <v>346</v>
      </c>
      <c r="C57" s="243">
        <v>8.9999999999999993E-3</v>
      </c>
      <c r="D57" s="247">
        <v>-6</v>
      </c>
      <c r="E57" s="245">
        <v>-1.7000000000000001E-2</v>
      </c>
      <c r="G57" s="241" t="s">
        <v>222</v>
      </c>
      <c r="H57" s="248">
        <v>177</v>
      </c>
      <c r="I57" s="243">
        <v>8.0000000000000002E-3</v>
      </c>
      <c r="J57" s="248">
        <v>99</v>
      </c>
      <c r="K57" s="245">
        <v>8.9999999999999993E-3</v>
      </c>
      <c r="Q57" s="259" t="s">
        <v>76</v>
      </c>
      <c r="R57" s="262">
        <v>854</v>
      </c>
      <c r="S57" s="261">
        <v>0.23799999999999999</v>
      </c>
      <c r="AC57" s="241" t="s">
        <v>224</v>
      </c>
      <c r="AD57" s="248">
        <v>17</v>
      </c>
      <c r="AE57" s="245">
        <v>1E-3</v>
      </c>
    </row>
    <row r="58" spans="1:31" ht="27.75" thickBot="1" x14ac:dyDescent="0.2">
      <c r="A58" s="241" t="s">
        <v>69</v>
      </c>
      <c r="B58" s="248">
        <v>224</v>
      </c>
      <c r="C58" s="243">
        <v>6.0000000000000001E-3</v>
      </c>
      <c r="D58" s="247">
        <v>-9</v>
      </c>
      <c r="E58" s="245">
        <v>-3.9E-2</v>
      </c>
      <c r="G58" s="241" t="s">
        <v>67</v>
      </c>
      <c r="H58" s="248">
        <v>174</v>
      </c>
      <c r="I58" s="243">
        <v>8.0000000000000002E-3</v>
      </c>
      <c r="J58" s="248">
        <v>146</v>
      </c>
      <c r="K58" s="245">
        <v>1.4E-2</v>
      </c>
      <c r="Q58" s="259" t="s">
        <v>77</v>
      </c>
      <c r="R58" s="263">
        <v>524</v>
      </c>
      <c r="S58" s="261">
        <v>0.14599999999999999</v>
      </c>
      <c r="AC58" s="241" t="s">
        <v>72</v>
      </c>
      <c r="AD58" s="248">
        <v>14</v>
      </c>
      <c r="AE58" s="245">
        <v>1E-3</v>
      </c>
    </row>
    <row r="59" spans="1:31" ht="14.25" x14ac:dyDescent="0.2">
      <c r="A59" s="241" t="s">
        <v>68</v>
      </c>
      <c r="B59" s="248">
        <v>201</v>
      </c>
      <c r="C59" s="243">
        <v>5.0000000000000001E-3</v>
      </c>
      <c r="D59" s="248">
        <v>7</v>
      </c>
      <c r="E59" s="245">
        <v>3.5999999999999997E-2</v>
      </c>
      <c r="G59" s="241" t="s">
        <v>220</v>
      </c>
      <c r="H59" s="248">
        <v>131</v>
      </c>
      <c r="I59" s="243">
        <v>6.0000000000000001E-3</v>
      </c>
      <c r="J59" s="248">
        <v>24</v>
      </c>
      <c r="K59" s="245">
        <v>2E-3</v>
      </c>
      <c r="Q59" s="251"/>
      <c r="R59" s="251"/>
      <c r="S59" s="251"/>
      <c r="AC59" s="241" t="s">
        <v>73</v>
      </c>
      <c r="AD59" s="248">
        <v>12</v>
      </c>
      <c r="AE59" s="245">
        <v>1E-3</v>
      </c>
    </row>
    <row r="60" spans="1:31" ht="27" x14ac:dyDescent="0.15">
      <c r="A60" s="241" t="s">
        <v>67</v>
      </c>
      <c r="B60" s="248">
        <v>179</v>
      </c>
      <c r="C60" s="243">
        <v>5.0000000000000001E-3</v>
      </c>
      <c r="D60" s="248">
        <v>27</v>
      </c>
      <c r="E60" s="245">
        <v>0.17799999999999999</v>
      </c>
      <c r="G60" s="241" t="s">
        <v>69</v>
      </c>
      <c r="H60" s="248">
        <v>126</v>
      </c>
      <c r="I60" s="243">
        <v>6.0000000000000001E-3</v>
      </c>
      <c r="J60" s="248">
        <v>65</v>
      </c>
      <c r="K60" s="245">
        <v>6.0000000000000001E-3</v>
      </c>
      <c r="Q60" s="264" t="s">
        <v>459</v>
      </c>
      <c r="R60" s="265">
        <v>3585</v>
      </c>
      <c r="S60" s="266">
        <v>1</v>
      </c>
      <c r="AC60" s="241" t="s">
        <v>68</v>
      </c>
      <c r="AD60" s="248">
        <v>8</v>
      </c>
      <c r="AE60" s="245">
        <v>1E-3</v>
      </c>
    </row>
    <row r="61" spans="1:31" ht="14.25" x14ac:dyDescent="0.15">
      <c r="A61" s="241" t="s">
        <v>73</v>
      </c>
      <c r="B61" s="248">
        <v>140</v>
      </c>
      <c r="C61" s="243">
        <v>4.0000000000000001E-3</v>
      </c>
      <c r="D61" s="248">
        <v>30</v>
      </c>
      <c r="E61" s="245">
        <v>0.27300000000000002</v>
      </c>
      <c r="G61" s="241" t="s">
        <v>73</v>
      </c>
      <c r="H61" s="248">
        <v>124</v>
      </c>
      <c r="I61" s="243">
        <v>6.0000000000000001E-3</v>
      </c>
      <c r="J61" s="248">
        <v>8</v>
      </c>
      <c r="K61" s="245">
        <v>1E-3</v>
      </c>
      <c r="AC61" s="241" t="s">
        <v>70</v>
      </c>
      <c r="AD61" s="248">
        <v>7</v>
      </c>
      <c r="AE61" s="245">
        <v>1E-3</v>
      </c>
    </row>
    <row r="62" spans="1:31" ht="27" x14ac:dyDescent="0.15">
      <c r="A62" s="241" t="s">
        <v>70</v>
      </c>
      <c r="B62" s="248">
        <v>127</v>
      </c>
      <c r="C62" s="243">
        <v>3.0000000000000001E-3</v>
      </c>
      <c r="D62" s="248">
        <v>6</v>
      </c>
      <c r="E62" s="245">
        <v>0.05</v>
      </c>
      <c r="G62" s="241" t="s">
        <v>75</v>
      </c>
      <c r="H62" s="248">
        <v>51</v>
      </c>
      <c r="I62" s="243">
        <v>2E-3</v>
      </c>
      <c r="J62" s="248">
        <v>12</v>
      </c>
      <c r="K62" s="245">
        <v>1E-3</v>
      </c>
      <c r="AC62" s="241" t="s">
        <v>67</v>
      </c>
      <c r="AD62" s="248">
        <v>5</v>
      </c>
      <c r="AE62" s="245">
        <v>0</v>
      </c>
    </row>
    <row r="63" spans="1:31" ht="27" x14ac:dyDescent="0.15">
      <c r="A63" s="241" t="s">
        <v>71</v>
      </c>
      <c r="B63" s="248">
        <v>96</v>
      </c>
      <c r="C63" s="243">
        <v>3.0000000000000001E-3</v>
      </c>
      <c r="D63" s="247">
        <v>-8</v>
      </c>
      <c r="E63" s="245">
        <v>-7.6999999999999999E-2</v>
      </c>
      <c r="G63" s="241" t="s">
        <v>147</v>
      </c>
      <c r="H63" s="248">
        <v>47</v>
      </c>
      <c r="I63" s="243">
        <v>2E-3</v>
      </c>
      <c r="J63" s="248">
        <v>7</v>
      </c>
      <c r="K63" s="245">
        <v>1E-3</v>
      </c>
      <c r="AC63" s="241" t="s">
        <v>71</v>
      </c>
      <c r="AD63" s="248">
        <v>5</v>
      </c>
      <c r="AE63" s="245">
        <v>0</v>
      </c>
    </row>
    <row r="64" spans="1:31" ht="27" x14ac:dyDescent="0.15">
      <c r="A64" s="241" t="s">
        <v>75</v>
      </c>
      <c r="B64" s="248">
        <v>53</v>
      </c>
      <c r="C64" s="243">
        <v>1E-3</v>
      </c>
      <c r="D64" s="247">
        <v>-10</v>
      </c>
      <c r="E64" s="245">
        <v>-0.159</v>
      </c>
      <c r="G64" s="241" t="s">
        <v>74</v>
      </c>
      <c r="H64" s="248">
        <v>43</v>
      </c>
      <c r="I64" s="243">
        <v>2E-3</v>
      </c>
      <c r="J64" s="248">
        <v>39</v>
      </c>
      <c r="K64" s="245">
        <v>4.0000000000000001E-3</v>
      </c>
      <c r="AC64" s="241" t="s">
        <v>225</v>
      </c>
      <c r="AD64" s="248">
        <v>3</v>
      </c>
      <c r="AE64" s="245">
        <v>0</v>
      </c>
    </row>
    <row r="65" spans="1:31" ht="40.5" x14ac:dyDescent="0.15">
      <c r="A65" s="241" t="s">
        <v>72</v>
      </c>
      <c r="B65" s="248">
        <v>51</v>
      </c>
      <c r="C65" s="243">
        <v>1E-3</v>
      </c>
      <c r="D65" s="247">
        <v>-17</v>
      </c>
      <c r="E65" s="245">
        <v>-0.25</v>
      </c>
      <c r="G65" s="241" t="s">
        <v>225</v>
      </c>
      <c r="H65" s="248">
        <v>41</v>
      </c>
      <c r="I65" s="243">
        <v>2E-3</v>
      </c>
      <c r="J65" s="248">
        <v>7</v>
      </c>
      <c r="K65" s="245">
        <v>1E-3</v>
      </c>
      <c r="AC65" s="241" t="s">
        <v>75</v>
      </c>
      <c r="AD65" s="248">
        <v>2</v>
      </c>
      <c r="AE65" s="245">
        <v>0</v>
      </c>
    </row>
    <row r="66" spans="1:31" ht="27" x14ac:dyDescent="0.15">
      <c r="A66" s="241" t="s">
        <v>74</v>
      </c>
      <c r="B66" s="248">
        <v>43</v>
      </c>
      <c r="C66" s="243">
        <v>1E-3</v>
      </c>
      <c r="D66" s="248">
        <v>1</v>
      </c>
      <c r="E66" s="245">
        <v>2.4E-2</v>
      </c>
      <c r="G66" s="241" t="s">
        <v>72</v>
      </c>
      <c r="H66" s="248">
        <v>36</v>
      </c>
      <c r="I66" s="243">
        <v>2E-3</v>
      </c>
      <c r="J66" s="248">
        <v>17</v>
      </c>
      <c r="K66" s="245">
        <v>2E-3</v>
      </c>
      <c r="AC66" s="241" t="s">
        <v>76</v>
      </c>
      <c r="AD66" s="246">
        <v>1999</v>
      </c>
      <c r="AE66" s="245">
        <v>0.17199999999999999</v>
      </c>
    </row>
    <row r="67" spans="1:31" ht="27.75" thickBot="1" x14ac:dyDescent="0.2">
      <c r="A67" s="241" t="s">
        <v>76</v>
      </c>
      <c r="B67" s="246">
        <v>6729</v>
      </c>
      <c r="C67" s="243">
        <v>0.17899999999999999</v>
      </c>
      <c r="D67" s="247">
        <v>-17</v>
      </c>
      <c r="E67" s="245">
        <v>-3.0000000000000001E-3</v>
      </c>
      <c r="G67" s="241" t="s">
        <v>70</v>
      </c>
      <c r="H67" s="248">
        <v>7</v>
      </c>
      <c r="I67" s="243">
        <v>0</v>
      </c>
      <c r="J67" s="248">
        <v>1</v>
      </c>
      <c r="K67" s="245">
        <v>0</v>
      </c>
      <c r="AC67" s="241" t="s">
        <v>77</v>
      </c>
      <c r="AD67" s="249">
        <v>1048</v>
      </c>
      <c r="AE67" s="245">
        <v>0.09</v>
      </c>
    </row>
    <row r="68" spans="1:31" ht="27.75" thickBot="1" x14ac:dyDescent="0.25">
      <c r="A68" s="241" t="s">
        <v>77</v>
      </c>
      <c r="B68" s="249">
        <v>4448</v>
      </c>
      <c r="C68" s="243">
        <v>0.11799999999999999</v>
      </c>
      <c r="D68" s="250">
        <v>-18</v>
      </c>
      <c r="E68" s="245">
        <v>-4.0000000000000001E-3</v>
      </c>
      <c r="G68" s="241" t="s">
        <v>71</v>
      </c>
      <c r="H68" s="248">
        <v>1</v>
      </c>
      <c r="I68" s="243">
        <v>0</v>
      </c>
      <c r="J68" s="248">
        <v>0</v>
      </c>
      <c r="K68" s="245">
        <v>0</v>
      </c>
      <c r="AC68" s="251"/>
      <c r="AD68" s="251"/>
      <c r="AE68" s="251"/>
    </row>
    <row r="69" spans="1:31" ht="14.25" x14ac:dyDescent="0.2">
      <c r="A69" s="251"/>
      <c r="B69" s="251"/>
      <c r="C69" s="251"/>
      <c r="D69" s="251"/>
      <c r="E69" s="251"/>
      <c r="G69" s="241" t="s">
        <v>76</v>
      </c>
      <c r="H69" s="246">
        <v>3649</v>
      </c>
      <c r="I69" s="243">
        <v>0.17399999999999999</v>
      </c>
      <c r="J69" s="246">
        <v>1212</v>
      </c>
      <c r="K69" s="245">
        <v>0.112</v>
      </c>
      <c r="AC69" s="252" t="s">
        <v>459</v>
      </c>
      <c r="AD69" s="221">
        <v>11634</v>
      </c>
      <c r="AE69" s="253">
        <v>1</v>
      </c>
    </row>
    <row r="70" spans="1:31" ht="27.75" thickBot="1" x14ac:dyDescent="0.2">
      <c r="A70" s="252" t="s">
        <v>459</v>
      </c>
      <c r="B70" s="221">
        <v>37683</v>
      </c>
      <c r="C70" s="253">
        <v>1</v>
      </c>
      <c r="D70" s="254">
        <v>-298</v>
      </c>
      <c r="E70" s="255">
        <v>-8.0000000000000002E-3</v>
      </c>
      <c r="G70" s="241" t="s">
        <v>77</v>
      </c>
      <c r="H70" s="249">
        <v>2677</v>
      </c>
      <c r="I70" s="243">
        <v>0.127</v>
      </c>
      <c r="J70" s="249">
        <v>1534</v>
      </c>
      <c r="K70" s="245">
        <v>0.14199999999999999</v>
      </c>
    </row>
    <row r="71" spans="1:31" x14ac:dyDescent="0.2">
      <c r="G71" s="251"/>
      <c r="H71" s="251"/>
      <c r="I71" s="251"/>
      <c r="J71" s="251"/>
      <c r="K71" s="251"/>
    </row>
    <row r="72" spans="1:31" ht="14.25" x14ac:dyDescent="0.15">
      <c r="G72" s="252" t="s">
        <v>459</v>
      </c>
      <c r="H72" s="221">
        <v>21003</v>
      </c>
      <c r="I72" s="253">
        <v>1</v>
      </c>
      <c r="J72" s="221">
        <v>10784</v>
      </c>
      <c r="K72" s="253">
        <v>1</v>
      </c>
    </row>
    <row r="76" spans="1:31" ht="21.75" thickBot="1" x14ac:dyDescent="0.2">
      <c r="A76" s="183"/>
      <c r="B76" s="233"/>
      <c r="C76" s="276" t="s">
        <v>494</v>
      </c>
      <c r="D76" s="277" t="s">
        <v>495</v>
      </c>
      <c r="E76" s="277" t="s">
        <v>497</v>
      </c>
      <c r="F76" s="277" t="s">
        <v>498</v>
      </c>
      <c r="H76" s="282" t="s">
        <v>513</v>
      </c>
      <c r="I76" s="276" t="s">
        <v>492</v>
      </c>
      <c r="J76" s="277" t="s">
        <v>493</v>
      </c>
      <c r="K76" s="276" t="s">
        <v>494</v>
      </c>
      <c r="L76" s="277" t="s">
        <v>495</v>
      </c>
    </row>
    <row r="77" spans="1:31" x14ac:dyDescent="0.15">
      <c r="A77" s="278" t="s">
        <v>411</v>
      </c>
      <c r="B77" s="168">
        <v>30653</v>
      </c>
      <c r="C77" s="169">
        <v>691</v>
      </c>
      <c r="D77" s="279">
        <v>2.3E-2</v>
      </c>
      <c r="E77" s="280" t="s">
        <v>499</v>
      </c>
      <c r="F77" s="280" t="s">
        <v>500</v>
      </c>
      <c r="H77" s="278" t="s">
        <v>407</v>
      </c>
      <c r="I77" s="283">
        <v>21003</v>
      </c>
      <c r="J77" s="284">
        <v>0.55700000000000005</v>
      </c>
      <c r="K77" s="285">
        <v>239</v>
      </c>
      <c r="L77" s="279">
        <v>1.2E-2</v>
      </c>
    </row>
    <row r="78" spans="1:31" x14ac:dyDescent="0.15">
      <c r="A78" s="278" t="s">
        <v>417</v>
      </c>
      <c r="B78" s="194">
        <v>18364</v>
      </c>
      <c r="C78" s="180">
        <v>184</v>
      </c>
      <c r="D78" s="279">
        <v>0.01</v>
      </c>
      <c r="E78" s="280" t="s">
        <v>501</v>
      </c>
      <c r="F78" s="280" t="s">
        <v>502</v>
      </c>
      <c r="H78" s="278" t="s">
        <v>408</v>
      </c>
      <c r="I78" s="286">
        <v>1391</v>
      </c>
      <c r="J78" s="284">
        <v>3.6999999999999998E-2</v>
      </c>
      <c r="K78" s="193">
        <v>28</v>
      </c>
      <c r="L78" s="279">
        <v>2.1000000000000001E-2</v>
      </c>
    </row>
    <row r="79" spans="1:31" ht="21" x14ac:dyDescent="0.15">
      <c r="A79" s="278" t="s">
        <v>412</v>
      </c>
      <c r="B79" s="194">
        <v>1102687</v>
      </c>
      <c r="C79" s="185">
        <v>39104</v>
      </c>
      <c r="D79" s="279">
        <v>3.6999999999999998E-2</v>
      </c>
      <c r="E79" s="280" t="s">
        <v>503</v>
      </c>
      <c r="F79" s="280" t="s">
        <v>504</v>
      </c>
      <c r="H79" s="278" t="s">
        <v>419</v>
      </c>
      <c r="I79" s="286">
        <v>3585</v>
      </c>
      <c r="J79" s="284">
        <v>9.5000000000000001E-2</v>
      </c>
      <c r="K79" s="287">
        <v>-75</v>
      </c>
      <c r="L79" s="279">
        <v>-0.02</v>
      </c>
    </row>
    <row r="80" spans="1:31" ht="21" x14ac:dyDescent="0.15">
      <c r="A80" s="278" t="s">
        <v>413</v>
      </c>
      <c r="B80" s="194">
        <v>111123</v>
      </c>
      <c r="C80" s="281">
        <v>-6858</v>
      </c>
      <c r="D80" s="279">
        <v>-5.8000000000000003E-2</v>
      </c>
      <c r="E80" s="280" t="s">
        <v>505</v>
      </c>
      <c r="F80" s="280" t="s">
        <v>506</v>
      </c>
      <c r="H80" s="278" t="s">
        <v>425</v>
      </c>
      <c r="I80" s="193">
        <v>69</v>
      </c>
      <c r="J80" s="284">
        <v>2E-3</v>
      </c>
      <c r="K80" s="193">
        <v>0</v>
      </c>
      <c r="L80" s="279">
        <v>0</v>
      </c>
    </row>
    <row r="81" spans="1:12" ht="21" x14ac:dyDescent="0.15">
      <c r="A81" s="278" t="s">
        <v>507</v>
      </c>
      <c r="B81" s="194">
        <v>83651</v>
      </c>
      <c r="C81" s="185">
        <v>23027</v>
      </c>
      <c r="D81" s="279">
        <v>0.38</v>
      </c>
      <c r="E81" s="280" t="s">
        <v>508</v>
      </c>
      <c r="F81" s="280" t="s">
        <v>509</v>
      </c>
      <c r="H81" s="278" t="s">
        <v>409</v>
      </c>
      <c r="I81" s="193">
        <v>1</v>
      </c>
      <c r="J81" s="284">
        <v>0</v>
      </c>
      <c r="K81" s="193">
        <v>0</v>
      </c>
      <c r="L81" s="279">
        <v>0</v>
      </c>
    </row>
    <row r="82" spans="1:12" ht="21.75" thickBot="1" x14ac:dyDescent="0.2">
      <c r="A82" s="278" t="s">
        <v>510</v>
      </c>
      <c r="B82" s="235">
        <v>9080019</v>
      </c>
      <c r="C82" s="202">
        <v>617295</v>
      </c>
      <c r="D82" s="279">
        <v>7.2999999999999995E-2</v>
      </c>
      <c r="E82" s="280" t="s">
        <v>511</v>
      </c>
      <c r="F82" s="280" t="s">
        <v>512</v>
      </c>
      <c r="H82" s="278" t="s">
        <v>410</v>
      </c>
      <c r="I82" s="288">
        <v>11634</v>
      </c>
      <c r="J82" s="284">
        <v>0.309</v>
      </c>
      <c r="K82" s="289">
        <v>-490</v>
      </c>
      <c r="L82" s="279">
        <v>-0.04</v>
      </c>
    </row>
    <row r="83" spans="1:12" x14ac:dyDescent="0.2">
      <c r="H83" s="251"/>
      <c r="I83" s="251"/>
      <c r="J83" s="251"/>
      <c r="K83" s="251"/>
      <c r="L83" s="251"/>
    </row>
    <row r="84" spans="1:12" ht="21" x14ac:dyDescent="0.15">
      <c r="H84" s="290" t="s">
        <v>514</v>
      </c>
      <c r="I84" s="165">
        <v>37683</v>
      </c>
      <c r="J84" s="291">
        <v>1</v>
      </c>
      <c r="K84" s="280">
        <v>-298</v>
      </c>
      <c r="L84" s="292">
        <v>-8.0000000000000002E-3</v>
      </c>
    </row>
  </sheetData>
  <mergeCells count="9">
    <mergeCell ref="N3:N4"/>
    <mergeCell ref="B3:H3"/>
    <mergeCell ref="I3:K3"/>
    <mergeCell ref="L3:L4"/>
    <mergeCell ref="G39:G41"/>
    <mergeCell ref="H39:K39"/>
    <mergeCell ref="H40:I40"/>
    <mergeCell ref="J40:K40"/>
    <mergeCell ref="M3:M4"/>
  </mergeCells>
  <phoneticPr fontId="3"/>
  <pageMargins left="0.47244094488188981" right="0.23622047244094491" top="0.98425196850393704" bottom="0.98425196850393704" header="0.51181102362204722" footer="0.51181102362204722"/>
  <pageSetup paperSize="9" scale="7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年の入力</vt:lpstr>
      <vt:lpstr>1－1－1</vt:lpstr>
      <vt:lpstr>1－1－2</vt:lpstr>
      <vt:lpstr>１－１－２（つづき）</vt:lpstr>
      <vt:lpstr>1－1－2（つづき２）</vt:lpstr>
      <vt:lpstr>1－1－3上</vt:lpstr>
      <vt:lpstr>1－1－3中</vt:lpstr>
      <vt:lpstr>1－1－3下</vt:lpstr>
      <vt:lpstr>1－1－4</vt:lpstr>
      <vt:lpstr>附属資料1-1-5</vt:lpstr>
      <vt:lpstr>1－1－6別ファイル</vt:lpstr>
      <vt:lpstr>１－１－７別ファイル</vt:lpstr>
      <vt:lpstr>１－１－８別ファイル</vt:lpstr>
      <vt:lpstr>附属資料５（貼付用）</vt:lpstr>
      <vt:lpstr>附属資料８（貼付用）</vt:lpstr>
      <vt:lpstr>附属資料９（過去データ）</vt:lpstr>
      <vt:lpstr>附属資料10（貼付用）</vt:lpstr>
      <vt:lpstr>突合チェック</vt:lpstr>
      <vt:lpstr>'1－1－1'!Print_Area</vt:lpstr>
      <vt:lpstr>'1－1－2'!Print_Area</vt:lpstr>
      <vt:lpstr>'１－１－２（つづき）'!Print_Area</vt:lpstr>
      <vt:lpstr>'1－1－2（つづき２）'!Print_Area</vt:lpstr>
      <vt:lpstr>'1－1－3下'!Print_Area</vt:lpstr>
      <vt:lpstr>'1－1－3上'!Print_Area</vt:lpstr>
      <vt:lpstr>'1－1－3中'!Print_Area</vt:lpstr>
      <vt:lpstr>'1－1－4'!Print_Area</vt:lpstr>
      <vt:lpstr>'附属資料1-1-5'!Print_Area</vt:lpstr>
    </vt:vector>
  </TitlesOfParts>
  <Company>防災情報室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2020-10-29T01:45:02Z</cp:lastPrinted>
  <dcterms:created xsi:type="dcterms:W3CDTF">2006-08-08T06:47:49Z</dcterms:created>
  <dcterms:modified xsi:type="dcterms:W3CDTF">2021-06-09T00:50:39Z</dcterms:modified>
</cp:coreProperties>
</file>