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028\Desktop\excel0319\"/>
    </mc:Choice>
  </mc:AlternateContent>
  <xr:revisionPtr revIDLastSave="0" documentId="13_ncr:1_{8D86EE99-917D-46CD-957D-E2E4F2D76690}" xr6:coauthVersionLast="36" xr6:coauthVersionMax="47" xr10:uidLastSave="{00000000-0000-0000-0000-000000000000}"/>
  <bookViews>
    <workbookView xWindow="6735" yWindow="3015" windowWidth="18075" windowHeight="14865" xr2:uid="{87467F22-7191-4620-8803-10C1DCB1A60C}"/>
  </bookViews>
  <sheets>
    <sheet name="1－1－5" sheetId="22" r:id="rId1"/>
  </sheets>
  <externalReferences>
    <externalReference r:id="rId2"/>
  </externalReferences>
  <definedNames>
    <definedName name="_xlnm.Print_Area" localSheetId="0">'1－1－5'!$A$1:$J$32</definedName>
  </definedNames>
  <calcPr calcId="191029"/>
</workbook>
</file>

<file path=xl/calcChain.xml><?xml version="1.0" encoding="utf-8"?>
<calcChain xmlns="http://schemas.openxmlformats.org/spreadsheetml/2006/main">
  <c r="E67" i="22" l="1"/>
  <c r="D67" i="22"/>
  <c r="C67" i="22"/>
  <c r="B67" i="22"/>
  <c r="A67" i="22"/>
  <c r="E65" i="22"/>
  <c r="D65" i="22"/>
  <c r="C65" i="22"/>
  <c r="B65" i="22"/>
  <c r="A65" i="22"/>
  <c r="E64" i="22"/>
  <c r="D64" i="22"/>
  <c r="C64" i="22"/>
  <c r="B64" i="22"/>
  <c r="A64" i="22"/>
  <c r="E63" i="22"/>
  <c r="D63" i="22"/>
  <c r="C63" i="22"/>
  <c r="B63" i="22"/>
  <c r="A63" i="22"/>
  <c r="E62" i="22"/>
  <c r="D62" i="22"/>
  <c r="C62" i="22"/>
  <c r="B62" i="22"/>
  <c r="A62" i="22"/>
  <c r="E61" i="22"/>
  <c r="D61" i="22"/>
  <c r="C61" i="22"/>
  <c r="B61" i="22"/>
  <c r="A61" i="22"/>
  <c r="E60" i="22"/>
  <c r="D60" i="22"/>
  <c r="C60" i="22"/>
  <c r="B60" i="22"/>
  <c r="A60" i="22"/>
  <c r="E59" i="22"/>
  <c r="D59" i="22"/>
  <c r="C59" i="22"/>
  <c r="B59" i="22"/>
  <c r="A59" i="22"/>
  <c r="E58" i="22"/>
  <c r="D58" i="22"/>
  <c r="C58" i="22"/>
  <c r="B58" i="22"/>
  <c r="A58" i="22"/>
  <c r="E57" i="22"/>
  <c r="D57" i="22"/>
  <c r="C57" i="22"/>
  <c r="B57" i="22"/>
  <c r="A57" i="22"/>
  <c r="E56" i="22"/>
  <c r="D56" i="22"/>
  <c r="C56" i="22"/>
  <c r="B56" i="22"/>
  <c r="A56" i="22"/>
  <c r="E55" i="22"/>
  <c r="D55" i="22"/>
  <c r="C55" i="22"/>
  <c r="B55" i="22"/>
  <c r="A55" i="22"/>
  <c r="E54" i="22"/>
  <c r="D54" i="22"/>
  <c r="C54" i="22"/>
  <c r="B54" i="22"/>
  <c r="A54" i="22"/>
  <c r="E53" i="22"/>
  <c r="D53" i="22"/>
  <c r="C53" i="22"/>
  <c r="B53" i="22"/>
  <c r="A53" i="22"/>
  <c r="E52" i="22"/>
  <c r="D52" i="22"/>
  <c r="C52" i="22"/>
  <c r="B52" i="22"/>
  <c r="A52" i="22"/>
  <c r="E51" i="22"/>
  <c r="D51" i="22"/>
  <c r="C51" i="22"/>
  <c r="B51" i="22"/>
  <c r="A51" i="22"/>
  <c r="E50" i="22"/>
  <c r="D50" i="22"/>
  <c r="C50" i="22"/>
  <c r="B50" i="22"/>
  <c r="A50" i="22"/>
  <c r="E49" i="22"/>
  <c r="D49" i="22"/>
  <c r="C49" i="22"/>
  <c r="B49" i="22"/>
  <c r="A49" i="22"/>
  <c r="E48" i="22"/>
  <c r="D48" i="22"/>
  <c r="C48" i="22"/>
  <c r="B48" i="22"/>
  <c r="A48" i="22"/>
  <c r="E47" i="22"/>
  <c r="D47" i="22"/>
  <c r="C47" i="22"/>
  <c r="B47" i="22"/>
  <c r="A47" i="22"/>
  <c r="E46" i="22"/>
  <c r="D46" i="22"/>
  <c r="C46" i="22"/>
  <c r="B46" i="22"/>
  <c r="N30" i="22" s="1"/>
  <c r="O30" i="22" s="1"/>
  <c r="A46" i="22"/>
  <c r="E45" i="22"/>
  <c r="D45" i="22"/>
  <c r="C45" i="22"/>
  <c r="B45" i="22"/>
  <c r="A45" i="22"/>
  <c r="E44" i="22"/>
  <c r="D44" i="22"/>
  <c r="C44" i="22"/>
  <c r="B44" i="22"/>
  <c r="A44" i="22"/>
  <c r="E43" i="22"/>
  <c r="D43" i="22"/>
  <c r="C43" i="22"/>
  <c r="B43" i="22"/>
  <c r="N27" i="22" s="1"/>
  <c r="O27" i="22" s="1"/>
  <c r="A43" i="22"/>
  <c r="L27" i="22" s="1"/>
  <c r="M27" i="22" s="1"/>
  <c r="E42" i="22"/>
  <c r="D42" i="22"/>
  <c r="C42" i="22"/>
  <c r="B42" i="22"/>
  <c r="A42" i="22"/>
  <c r="E41" i="22"/>
  <c r="D41" i="22"/>
  <c r="C41" i="22"/>
  <c r="P25" i="22" s="1"/>
  <c r="Q25" i="22" s="1"/>
  <c r="B41" i="22"/>
  <c r="A41" i="22"/>
  <c r="E40" i="22"/>
  <c r="D40" i="22"/>
  <c r="C40" i="22"/>
  <c r="B40" i="22"/>
  <c r="A40" i="22"/>
  <c r="E39" i="22"/>
  <c r="D39" i="22"/>
  <c r="C39" i="22"/>
  <c r="B39" i="22"/>
  <c r="N23" i="22" s="1"/>
  <c r="O23" i="22" s="1"/>
  <c r="A39" i="22"/>
  <c r="E38" i="22"/>
  <c r="D38" i="22"/>
  <c r="C38" i="22"/>
  <c r="B38" i="22"/>
  <c r="N22" i="22" s="1"/>
  <c r="O22" i="22" s="1"/>
  <c r="A38" i="22"/>
  <c r="E37" i="22"/>
  <c r="D37" i="22"/>
  <c r="C37" i="22"/>
  <c r="B37" i="22"/>
  <c r="A37" i="22"/>
  <c r="P30" i="22"/>
  <c r="Q30" i="22" s="1"/>
  <c r="M30" i="22"/>
  <c r="L30" i="22"/>
  <c r="P29" i="22"/>
  <c r="Q29" i="22" s="1"/>
  <c r="N29" i="22"/>
  <c r="O29" i="22" s="1"/>
  <c r="L29" i="22"/>
  <c r="M29" i="22" s="1"/>
  <c r="Q28" i="22"/>
  <c r="P28" i="22"/>
  <c r="O28" i="22"/>
  <c r="N28" i="22"/>
  <c r="L28" i="22"/>
  <c r="M28" i="22" s="1"/>
  <c r="P27" i="22"/>
  <c r="Q27" i="22" s="1"/>
  <c r="P26" i="22"/>
  <c r="Q26" i="22" s="1"/>
  <c r="N26" i="22"/>
  <c r="O26" i="22" s="1"/>
  <c r="M26" i="22"/>
  <c r="L26" i="22"/>
  <c r="N25" i="22"/>
  <c r="O25" i="22" s="1"/>
  <c r="L25" i="22"/>
  <c r="M25" i="22" s="1"/>
  <c r="Q24" i="22"/>
  <c r="P24" i="22"/>
  <c r="O24" i="22"/>
  <c r="N24" i="22"/>
  <c r="L24" i="22"/>
  <c r="M24" i="22" s="1"/>
  <c r="P23" i="22"/>
  <c r="Q23" i="22" s="1"/>
  <c r="M23" i="22"/>
  <c r="L23" i="22"/>
  <c r="P22" i="22"/>
  <c r="Q22" i="22" s="1"/>
  <c r="L22" i="22"/>
  <c r="M22" i="22" s="1"/>
  <c r="P21" i="22"/>
  <c r="Q21" i="22" s="1"/>
  <c r="N21" i="22"/>
  <c r="O21" i="22" s="1"/>
  <c r="L21" i="22"/>
  <c r="M21" i="22" s="1"/>
  <c r="P19" i="22"/>
  <c r="N19" i="22"/>
  <c r="L19" i="22"/>
  <c r="H18" i="22"/>
  <c r="E18" i="22"/>
  <c r="B18" i="22"/>
  <c r="H3" i="22"/>
  <c r="E3" i="22"/>
  <c r="B3" i="22"/>
</calcChain>
</file>

<file path=xl/sharedStrings.xml><?xml version="1.0" encoding="utf-8"?>
<sst xmlns="http://schemas.openxmlformats.org/spreadsheetml/2006/main" count="113" uniqueCount="27">
  <si>
    <t>放火</t>
  </si>
  <si>
    <t>こんろ</t>
  </si>
  <si>
    <t>たばこ</t>
  </si>
  <si>
    <t>放火の疑い</t>
  </si>
  <si>
    <t>たき火</t>
  </si>
  <si>
    <t>ストーブ</t>
  </si>
  <si>
    <t>電灯電話等の配線</t>
  </si>
  <si>
    <t>火入れ</t>
  </si>
  <si>
    <t>配線器具</t>
  </si>
  <si>
    <t>電気機器</t>
  </si>
  <si>
    <t>順位</t>
    <rPh sb="0" eb="2">
      <t>ジュンイ</t>
    </rPh>
    <phoneticPr fontId="3"/>
  </si>
  <si>
    <t>出火原因</t>
    <rPh sb="0" eb="2">
      <t>シュッカ</t>
    </rPh>
    <rPh sb="2" eb="4">
      <t>ゲンイン</t>
    </rPh>
    <phoneticPr fontId="3"/>
  </si>
  <si>
    <t>出火件数</t>
    <rPh sb="0" eb="2">
      <t>シュッカ</t>
    </rPh>
    <rPh sb="2" eb="4">
      <t>ケンスウ</t>
    </rPh>
    <phoneticPr fontId="3"/>
  </si>
  <si>
    <t>％</t>
    <phoneticPr fontId="3"/>
  </si>
  <si>
    <t>原因別</t>
  </si>
  <si>
    <t>件数</t>
  </si>
  <si>
    <t>構成比</t>
  </si>
  <si>
    <t>前年比</t>
  </si>
  <si>
    <t>増減率</t>
  </si>
  <si>
    <t>出火原因</t>
    <rPh sb="0" eb="4">
      <t>シュッカゲンイン</t>
    </rPh>
    <phoneticPr fontId="3"/>
  </si>
  <si>
    <t>出火件数</t>
    <rPh sb="0" eb="4">
      <t>シュッカケンスウ</t>
    </rPh>
    <phoneticPr fontId="3"/>
  </si>
  <si>
    <t>確定値資料３　出火原因別の火災件数（リンク）</t>
    <rPh sb="0" eb="5">
      <t>カクテイチシリョウ</t>
    </rPh>
    <rPh sb="7" eb="12">
      <t>シュッカゲンインベツ</t>
    </rPh>
    <rPh sb="13" eb="17">
      <t>カサイケンスウ</t>
    </rPh>
    <phoneticPr fontId="3"/>
  </si>
  <si>
    <t>小数点１桁まで照合</t>
    <rPh sb="0" eb="3">
      <t>ショウスウテン</t>
    </rPh>
    <rPh sb="4" eb="5">
      <t>ケタ</t>
    </rPh>
    <rPh sb="7" eb="9">
      <t>ショウゴウ</t>
    </rPh>
    <phoneticPr fontId="3"/>
  </si>
  <si>
    <t>出火総件数</t>
    <rPh sb="0" eb="2">
      <t>シュッカ</t>
    </rPh>
    <rPh sb="2" eb="5">
      <t>ソウケンスウ</t>
    </rPh>
    <phoneticPr fontId="4"/>
  </si>
  <si>
    <t>資料1－1－5　主な出火原因の推移（上位10位）</t>
    <rPh sb="0" eb="2">
      <t>シリョウ</t>
    </rPh>
    <rPh sb="8" eb="9">
      <t>オモ</t>
    </rPh>
    <rPh sb="10" eb="12">
      <t>シュッカ</t>
    </rPh>
    <rPh sb="12" eb="14">
      <t>ゲンイン</t>
    </rPh>
    <rPh sb="15" eb="17">
      <t>スイイ</t>
    </rPh>
    <rPh sb="18" eb="20">
      <t>ジョウイ</t>
    </rPh>
    <rPh sb="22" eb="23">
      <t>イ</t>
    </rPh>
    <phoneticPr fontId="3"/>
  </si>
  <si>
    <t>構成割合（％）</t>
  </si>
  <si>
    <t>（各年中）</t>
    <rPh sb="1" eb="2">
      <t>カク</t>
    </rPh>
    <rPh sb="2" eb="4">
      <t>ネンチュウ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</si>
</sst>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0.0%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0" fillId="2" borderId="4" xfId="0" applyFill="1" applyBorder="1" applyAlignment="1">
      <alignment horizontal="center" vertical="center"/>
    </xf>
    <xf numFmtId="176" fontId="0" fillId="0" borderId="7" xfId="0" applyNumberFormat="1" applyBorder="1">
      <alignment vertical="center"/>
    </xf>
    <xf numFmtId="0" fontId="0" fillId="2" borderId="4" xfId="0" applyFill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0" fillId="3" borderId="8" xfId="0" applyFill="1" applyBorder="1" applyAlignment="1">
      <alignment horizontal="distributed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177" fontId="0" fillId="0" borderId="7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distributed" vertical="center"/>
    </xf>
    <xf numFmtId="0" fontId="0" fillId="3" borderId="8" xfId="0" applyFill="1" applyBorder="1">
      <alignment vertical="center"/>
    </xf>
    <xf numFmtId="0" fontId="5" fillId="0" borderId="0" xfId="0" applyFont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178" fontId="0" fillId="0" borderId="0" xfId="3" applyNumberFormat="1" applyFont="1">
      <alignment vertical="center"/>
    </xf>
    <xf numFmtId="3" fontId="8" fillId="0" borderId="12" xfId="0" applyNumberFormat="1" applyFont="1" applyBorder="1" applyAlignment="1">
      <alignment vertical="center" shrinkToFit="1"/>
    </xf>
    <xf numFmtId="0" fontId="8" fillId="0" borderId="15" xfId="0" applyFont="1" applyBorder="1">
      <alignment vertical="center"/>
    </xf>
    <xf numFmtId="1" fontId="8" fillId="0" borderId="17" xfId="0" applyNumberFormat="1" applyFont="1" applyBorder="1" applyAlignment="1">
      <alignment vertical="center" shrinkToFit="1"/>
    </xf>
    <xf numFmtId="0" fontId="6" fillId="0" borderId="0" xfId="0" applyFont="1">
      <alignment vertical="center"/>
    </xf>
    <xf numFmtId="3" fontId="8" fillId="0" borderId="16" xfId="0" applyNumberFormat="1" applyFont="1" applyBorder="1" applyAlignment="1">
      <alignment vertical="center" shrinkToFit="1"/>
    </xf>
    <xf numFmtId="178" fontId="8" fillId="0" borderId="13" xfId="0" applyNumberFormat="1" applyFont="1" applyBorder="1" applyAlignment="1">
      <alignment vertical="center" shrinkToFit="1"/>
    </xf>
    <xf numFmtId="1" fontId="8" fillId="0" borderId="16" xfId="0" applyNumberFormat="1" applyFont="1" applyBorder="1" applyAlignment="1">
      <alignment vertical="center" shrinkToFit="1"/>
    </xf>
    <xf numFmtId="178" fontId="8" fillId="0" borderId="14" xfId="0" applyNumberFormat="1" applyFont="1" applyBorder="1" applyAlignment="1">
      <alignment vertical="center" shrinkToFit="1"/>
    </xf>
    <xf numFmtId="3" fontId="8" fillId="0" borderId="17" xfId="0" applyNumberFormat="1" applyFont="1" applyBorder="1" applyAlignment="1">
      <alignment vertical="center" shrinkToFit="1"/>
    </xf>
    <xf numFmtId="9" fontId="8" fillId="0" borderId="12" xfId="0" applyNumberFormat="1" applyFont="1" applyBorder="1" applyAlignment="1">
      <alignment vertical="center" shrinkToFit="1"/>
    </xf>
    <xf numFmtId="3" fontId="8" fillId="0" borderId="18" xfId="0" applyNumberFormat="1" applyFont="1" applyBorder="1" applyAlignment="1">
      <alignment vertical="center" shrinkToFit="1"/>
    </xf>
    <xf numFmtId="178" fontId="8" fillId="0" borderId="12" xfId="0" applyNumberFormat="1" applyFont="1" applyBorder="1" applyAlignment="1">
      <alignment vertical="center" shrinkToFit="1"/>
    </xf>
    <xf numFmtId="0" fontId="9" fillId="0" borderId="0" xfId="0" applyFont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" fontId="0" fillId="0" borderId="4" xfId="0" applyNumberFormat="1" applyBorder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</cellXfs>
  <cellStyles count="5">
    <cellStyle name="パーセント" xfId="3" builtinId="5"/>
    <cellStyle name="標準" xfId="0" builtinId="0"/>
    <cellStyle name="標準 2" xfId="1" xr:uid="{00000000-0005-0000-0000-000002000000}"/>
    <cellStyle name="標準 3" xfId="2" xr:uid="{00000000-0005-0000-0000-000003000000}"/>
    <cellStyle name="標準 4" xfId="4" xr:uid="{85480F98-D3F7-4146-88E7-01244A18818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5101\&#38450;&#28797;&#24773;&#22577;&#23460;(5101010103)\&#25991;&#26360;&#31649;&#29702;&#12501;&#12457;&#12523;&#12480;\03&#12304;&#20491;&#20154;&#29992;&#12305;\02&#24773;&#22577;&#31649;&#29702;&#20418;\&#32113;&#35336;&#38306;&#20418;\06&#12288;&#28040;&#38450;&#30333;&#26360;(&#28779;&#28797;&#32113;&#35336;&#12539;&#29694;&#27841;)\&#20196;&#21644;&#65301;&#24180;&#24230;&#30333;&#26360;&#12539;&#28779;&#28797;&#38306;&#20418;\02&#28779;&#28797;&#12487;&#12540;&#12479;&#65288;&#12510;&#12473;&#12479;&#12540;&#12487;&#12540;&#12479;&#65289;&#65288;231122&#65289;\02&#38450;&#24773;&#29992;\&#30333;&#26360;&#38468;&#23646;&#36039;&#26009;&#25552;&#20986;&#29992;&#19968;&#24335;231120_01\&#36039;&#26009;1-1-1&#65374;1-1-8&#65288;&#26087;&#38468;&#23646;&#36039;&#26009;&#65289;&#65288;&#38450;&#28797;&#24773;&#22577;&#23460;2023&#25552;&#20986;&#29992;&#65289;231120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の入力"/>
      <sheetName val="1－1－1"/>
      <sheetName val="1－1－2"/>
      <sheetName val="１－１－２（つづき）"/>
      <sheetName val="1－1－2（つづき２）"/>
      <sheetName val="1－1－3上"/>
      <sheetName val="1－1－3中"/>
      <sheetName val="1－1－3下"/>
      <sheetName val="1－1－4"/>
      <sheetName val="1－1－5"/>
      <sheetName val="1－1－6別ファイル"/>
      <sheetName val="１－１－７別ファイル"/>
      <sheetName val="１－１－８別ファイル"/>
      <sheetName val="附属資料５（1-1-1貼付用）"/>
      <sheetName val="附属資料８（1-1-4貼付用）"/>
      <sheetName val="附属資料９（1-1-5過去データ）"/>
      <sheetName val="附属資料10（貼付用）"/>
      <sheetName val="突合チェック"/>
      <sheetName val="確定値資料データ各種１"/>
      <sheetName val="確定値資料データ各種２"/>
    </sheetNames>
    <sheetDataSet>
      <sheetData sheetId="0">
        <row r="1">
          <cell r="B1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40">
          <cell r="A40" t="str">
            <v>たばこ</v>
          </cell>
          <cell r="B40">
            <v>3209</v>
          </cell>
          <cell r="C40" t="str">
            <v>8.8%</v>
          </cell>
          <cell r="D40" t="str">
            <v>167</v>
          </cell>
          <cell r="E40" t="str">
            <v>5.5%</v>
          </cell>
        </row>
        <row r="41">
          <cell r="A41" t="str">
            <v>たき火</v>
          </cell>
          <cell r="B41">
            <v>3105</v>
          </cell>
          <cell r="C41" t="str">
            <v>8.6%</v>
          </cell>
          <cell r="D41" t="str">
            <v>341</v>
          </cell>
          <cell r="E41" t="str">
            <v>12.3%</v>
          </cell>
        </row>
        <row r="42">
          <cell r="A42" t="str">
            <v>こんろ</v>
          </cell>
          <cell r="B42">
            <v>2771</v>
          </cell>
          <cell r="C42" t="str">
            <v>7.6%</v>
          </cell>
          <cell r="D42" t="str">
            <v>93</v>
          </cell>
          <cell r="E42" t="str">
            <v>3.5%</v>
          </cell>
        </row>
        <row r="43">
          <cell r="A43" t="str">
            <v>放火</v>
          </cell>
          <cell r="B43">
            <v>2242</v>
          </cell>
          <cell r="C43" t="str">
            <v>6.2%</v>
          </cell>
          <cell r="D43" t="str">
            <v>▲91</v>
          </cell>
          <cell r="E43" t="str">
            <v>-3.9%</v>
          </cell>
        </row>
        <row r="44">
          <cell r="A44" t="str">
            <v>電気機器</v>
          </cell>
          <cell r="B44">
            <v>1960</v>
          </cell>
          <cell r="C44" t="str">
            <v>5.4%</v>
          </cell>
          <cell r="D44" t="str">
            <v>144</v>
          </cell>
          <cell r="E44" t="str">
            <v>7.9%</v>
          </cell>
        </row>
        <row r="45">
          <cell r="A45" t="str">
            <v>火入れ</v>
          </cell>
          <cell r="B45">
            <v>1889</v>
          </cell>
          <cell r="C45" t="str">
            <v>5.2%</v>
          </cell>
          <cell r="D45" t="str">
            <v>249</v>
          </cell>
          <cell r="E45" t="str">
            <v>15.2%</v>
          </cell>
        </row>
        <row r="46">
          <cell r="A46" t="str">
            <v>電灯電話等の配線</v>
          </cell>
          <cell r="B46">
            <v>1494</v>
          </cell>
          <cell r="C46" t="str">
            <v>4.1%</v>
          </cell>
          <cell r="D46" t="str">
            <v>21</v>
          </cell>
          <cell r="E46" t="str">
            <v>1.4%</v>
          </cell>
        </row>
        <row r="47">
          <cell r="A47" t="str">
            <v>配線器具</v>
          </cell>
          <cell r="B47">
            <v>1470</v>
          </cell>
          <cell r="C47" t="str">
            <v>4.0%</v>
          </cell>
          <cell r="D47" t="str">
            <v>116</v>
          </cell>
          <cell r="E47" t="str">
            <v>8.6%</v>
          </cell>
        </row>
        <row r="48">
          <cell r="A48" t="str">
            <v>放火の疑い</v>
          </cell>
          <cell r="B48">
            <v>1468</v>
          </cell>
          <cell r="C48" t="str">
            <v>4.0%</v>
          </cell>
          <cell r="D48" t="str">
            <v>▲87</v>
          </cell>
          <cell r="E48" t="str">
            <v>-5.6%</v>
          </cell>
        </row>
        <row r="49">
          <cell r="A49" t="str">
            <v>ストーブ</v>
          </cell>
          <cell r="B49">
            <v>1115</v>
          </cell>
          <cell r="C49" t="str">
            <v>3.1%</v>
          </cell>
          <cell r="D49" t="str">
            <v>24</v>
          </cell>
          <cell r="E49" t="str">
            <v>2.2%</v>
          </cell>
        </row>
        <row r="50">
          <cell r="A50" t="str">
            <v>排気管</v>
          </cell>
          <cell r="B50">
            <v>702</v>
          </cell>
          <cell r="C50" t="str">
            <v>1.9%</v>
          </cell>
          <cell r="D50" t="str">
            <v>69</v>
          </cell>
          <cell r="E50" t="str">
            <v>10.9%</v>
          </cell>
        </row>
        <row r="51">
          <cell r="A51" t="str">
            <v>電気装置</v>
          </cell>
          <cell r="B51">
            <v>643</v>
          </cell>
          <cell r="C51" t="str">
            <v>1.8%</v>
          </cell>
          <cell r="D51" t="str">
            <v>17</v>
          </cell>
          <cell r="E51" t="str">
            <v>2.7%</v>
          </cell>
        </row>
        <row r="52">
          <cell r="A52" t="str">
            <v>マッチ・ライター</v>
          </cell>
          <cell r="B52">
            <v>565</v>
          </cell>
          <cell r="C52" t="str">
            <v>1.6%</v>
          </cell>
          <cell r="D52" t="str">
            <v>▲22</v>
          </cell>
          <cell r="E52" t="str">
            <v>-3.7%</v>
          </cell>
        </row>
        <row r="53">
          <cell r="A53" t="str">
            <v>灯火</v>
          </cell>
          <cell r="B53">
            <v>407</v>
          </cell>
          <cell r="C53" t="str">
            <v>1.1%</v>
          </cell>
          <cell r="D53" t="str">
            <v>▲17</v>
          </cell>
          <cell r="E53" t="str">
            <v>-4.0%</v>
          </cell>
        </row>
        <row r="54">
          <cell r="A54" t="str">
            <v>交通機関内
配線</v>
          </cell>
          <cell r="B54">
            <v>395</v>
          </cell>
          <cell r="C54" t="str">
            <v>1.1%</v>
          </cell>
          <cell r="D54" t="str">
            <v>31</v>
          </cell>
          <cell r="E54" t="str">
            <v>8.5%</v>
          </cell>
        </row>
        <row r="55">
          <cell r="A55" t="str">
            <v>溶接機・切断機</v>
          </cell>
          <cell r="B55">
            <v>370</v>
          </cell>
          <cell r="C55" t="str">
            <v>1.0%</v>
          </cell>
          <cell r="D55" t="str">
            <v>▲11</v>
          </cell>
          <cell r="E55" t="str">
            <v>-2.9%</v>
          </cell>
        </row>
        <row r="56">
          <cell r="A56" t="str">
            <v>火あそび</v>
          </cell>
          <cell r="B56">
            <v>357</v>
          </cell>
          <cell r="C56" t="str">
            <v>1.0%</v>
          </cell>
          <cell r="D56" t="str">
            <v>44</v>
          </cell>
          <cell r="E56" t="str">
            <v>14.1%</v>
          </cell>
        </row>
        <row r="57">
          <cell r="A57" t="str">
            <v>焼却炉</v>
          </cell>
          <cell r="B57">
            <v>297</v>
          </cell>
          <cell r="C57" t="str">
            <v>0.8%</v>
          </cell>
          <cell r="D57" t="str">
            <v>32</v>
          </cell>
          <cell r="E57" t="str">
            <v>12.1%</v>
          </cell>
        </row>
        <row r="58">
          <cell r="A58" t="str">
            <v>取灰</v>
          </cell>
          <cell r="B58">
            <v>255</v>
          </cell>
          <cell r="C58" t="str">
            <v>0.7%</v>
          </cell>
          <cell r="D58" t="str">
            <v>28</v>
          </cell>
          <cell r="E58" t="str">
            <v>12.3%</v>
          </cell>
        </row>
        <row r="59">
          <cell r="A59" t="str">
            <v>煙突・煙道</v>
          </cell>
          <cell r="B59">
            <v>178</v>
          </cell>
          <cell r="C59" t="str">
            <v>0.5%</v>
          </cell>
          <cell r="D59" t="str">
            <v>15</v>
          </cell>
          <cell r="E59" t="str">
            <v>9.2%</v>
          </cell>
        </row>
        <row r="60">
          <cell r="A60" t="str">
            <v>内燃機関</v>
          </cell>
          <cell r="B60">
            <v>123</v>
          </cell>
          <cell r="C60" t="str">
            <v>0.3%</v>
          </cell>
          <cell r="D60" t="str">
            <v>▲8</v>
          </cell>
          <cell r="E60" t="str">
            <v>-6.1%</v>
          </cell>
        </row>
        <row r="61">
          <cell r="A61" t="str">
            <v>風呂かまど</v>
          </cell>
          <cell r="B61">
            <v>121</v>
          </cell>
          <cell r="C61" t="str">
            <v>0.3%</v>
          </cell>
          <cell r="D61" t="str">
            <v>▲26</v>
          </cell>
          <cell r="E61" t="str">
            <v>-17.7%</v>
          </cell>
        </row>
        <row r="62">
          <cell r="A62" t="str">
            <v>炉</v>
          </cell>
          <cell r="B62">
            <v>111</v>
          </cell>
          <cell r="C62" t="str">
            <v>0.3%</v>
          </cell>
          <cell r="D62" t="str">
            <v>▲8</v>
          </cell>
          <cell r="E62" t="str">
            <v>-6.7%</v>
          </cell>
        </row>
        <row r="63">
          <cell r="A63" t="str">
            <v>衝突の火花</v>
          </cell>
          <cell r="B63">
            <v>87</v>
          </cell>
          <cell r="C63" t="str">
            <v>0.2%</v>
          </cell>
          <cell r="D63" t="str">
            <v>5</v>
          </cell>
          <cell r="E63" t="str">
            <v>6.1%</v>
          </cell>
        </row>
        <row r="64">
          <cell r="A64" t="str">
            <v>かまど</v>
          </cell>
          <cell r="B64">
            <v>63</v>
          </cell>
          <cell r="C64" t="str">
            <v>0.2%</v>
          </cell>
          <cell r="D64" t="str">
            <v>▲1</v>
          </cell>
          <cell r="E64" t="str">
            <v>-1.6%</v>
          </cell>
        </row>
        <row r="65">
          <cell r="A65" t="str">
            <v>ボイラー</v>
          </cell>
          <cell r="B65">
            <v>58</v>
          </cell>
          <cell r="C65" t="str">
            <v>0.2%</v>
          </cell>
          <cell r="D65" t="str">
            <v>9</v>
          </cell>
          <cell r="E65" t="str">
            <v>18.4%</v>
          </cell>
        </row>
        <row r="66">
          <cell r="A66" t="str">
            <v>こたつ</v>
          </cell>
          <cell r="B66">
            <v>39</v>
          </cell>
          <cell r="C66" t="str">
            <v>0.1%</v>
          </cell>
          <cell r="D66" t="str">
            <v>▲9</v>
          </cell>
          <cell r="E66" t="str">
            <v>-18.8%</v>
          </cell>
        </row>
        <row r="67">
          <cell r="A67" t="str">
            <v>その他</v>
          </cell>
          <cell r="B67">
            <v>6754</v>
          </cell>
          <cell r="C67" t="str">
            <v>18.6%</v>
          </cell>
          <cell r="D67" t="str">
            <v>198</v>
          </cell>
          <cell r="E67" t="str">
            <v>3.0%</v>
          </cell>
        </row>
        <row r="68">
          <cell r="A68" t="str">
            <v>不明・調査中</v>
          </cell>
          <cell r="B68">
            <v>4066</v>
          </cell>
          <cell r="C68" t="str">
            <v>11.2%</v>
          </cell>
          <cell r="D68" t="str">
            <v>▲231</v>
          </cell>
          <cell r="E68" t="str">
            <v>-5.4%</v>
          </cell>
        </row>
        <row r="70">
          <cell r="A70" t="str">
            <v>計</v>
          </cell>
          <cell r="B70">
            <v>36314</v>
          </cell>
          <cell r="C70" t="str">
            <v>100%</v>
          </cell>
          <cell r="D70" t="str">
            <v>1,092</v>
          </cell>
          <cell r="E70" t="str">
            <v>3.1%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0D59-C144-430C-A93E-47033FBBC4F8}">
  <sheetPr>
    <tabColor rgb="FF92D050"/>
  </sheetPr>
  <dimension ref="A1:R67"/>
  <sheetViews>
    <sheetView tabSelected="1" view="pageBreakPreview" zoomScale="78" zoomScaleNormal="100" zoomScaleSheetLayoutView="78" workbookViewId="0">
      <selection activeCell="A35" sqref="A35:XFD67"/>
    </sheetView>
  </sheetViews>
  <sheetFormatPr defaultRowHeight="13.5" x14ac:dyDescent="0.15"/>
  <cols>
    <col min="1" max="1" width="4.875" customWidth="1"/>
    <col min="2" max="2" width="18.875" customWidth="1"/>
    <col min="4" max="4" width="12.75" customWidth="1"/>
    <col min="5" max="5" width="18.875" customWidth="1"/>
    <col min="7" max="7" width="12.75" customWidth="1"/>
    <col min="8" max="8" width="18.875" customWidth="1"/>
    <col min="10" max="10" width="12.75" customWidth="1"/>
    <col min="12" max="12" width="17.875" hidden="1" customWidth="1"/>
    <col min="13" max="19" width="0" hidden="1" customWidth="1"/>
  </cols>
  <sheetData>
    <row r="1" spans="1:10" x14ac:dyDescent="0.15">
      <c r="A1" s="17" t="s">
        <v>24</v>
      </c>
    </row>
    <row r="2" spans="1:10" x14ac:dyDescent="0.15">
      <c r="J2" s="41" t="s">
        <v>26</v>
      </c>
    </row>
    <row r="3" spans="1:10" x14ac:dyDescent="0.15">
      <c r="A3" s="3"/>
      <c r="B3" s="42" t="str">
        <f xml:space="preserve"> IF([1]年の入力!$B$1-5&gt;2019,  "令和" &amp;IF(LEN([1]年の入力!$B$1-5-2018)&gt;=2, [1]年の入力!$B$1-5-2018, DBCS([1]年の入力!$B$1-5-2018))&amp;"年", IF([1]年の入力!$B$1-5=2019,"令和元年","平成" &amp;[1]年の入力!$B$1-5-1988&amp;"年" ))</f>
        <v>平成29年</v>
      </c>
      <c r="C3" s="42"/>
      <c r="D3" s="43"/>
      <c r="E3" s="42" t="str">
        <f xml:space="preserve"> IF([1]年の入力!$B$1-4&gt;2019,  "令和" &amp;IF(LEN([1]年の入力!$B$1-4-2018)&gt;=2, [1]年の入力!$B$1-4-2018, DBCS([1]年の入力!$B$1-4-2018))&amp;"年", IF([1]年の入力!$B$1-4=2019,"令和元年","平成" &amp;[1]年の入力!$B$1-4-1988&amp;"年" ))</f>
        <v>平成30年</v>
      </c>
      <c r="F3" s="42"/>
      <c r="G3" s="42"/>
      <c r="H3" s="44" t="str">
        <f xml:space="preserve"> IF([1]年の入力!$B$1-3&gt;2019,  "令和" &amp;IF(LEN([1]年の入力!$B$1-3-2018)&gt;=2, [1]年の入力!$B$1-3-2018, DBCS([1]年の入力!$B$1-3-2018))&amp;"年", IF([1]年の入力!$B$1-3=2019,"令和元年","平成" &amp;[1]年の入力!$B$1-3-1988&amp;"年" ))</f>
        <v>令和元年</v>
      </c>
      <c r="I3" s="42"/>
      <c r="J3" s="43"/>
    </row>
    <row r="4" spans="1:10" x14ac:dyDescent="0.15">
      <c r="A4" s="1" t="s">
        <v>10</v>
      </c>
      <c r="B4" s="1" t="s">
        <v>11</v>
      </c>
      <c r="C4" s="1" t="s">
        <v>12</v>
      </c>
      <c r="D4" s="1" t="s">
        <v>25</v>
      </c>
      <c r="E4" s="1" t="s">
        <v>11</v>
      </c>
      <c r="F4" s="1" t="s">
        <v>12</v>
      </c>
      <c r="G4" s="1" t="s">
        <v>25</v>
      </c>
      <c r="H4" s="1" t="s">
        <v>11</v>
      </c>
      <c r="I4" s="1" t="s">
        <v>12</v>
      </c>
      <c r="J4" s="1" t="s">
        <v>25</v>
      </c>
    </row>
    <row r="5" spans="1:10" hidden="1" x14ac:dyDescent="0.15">
      <c r="A5" s="7"/>
      <c r="B5" s="7"/>
      <c r="C5" s="18"/>
      <c r="D5" s="8" t="s">
        <v>13</v>
      </c>
      <c r="E5" s="7"/>
      <c r="F5" s="18"/>
      <c r="G5" s="8" t="s">
        <v>13</v>
      </c>
      <c r="H5" s="7"/>
      <c r="I5" s="18"/>
      <c r="J5" s="8" t="s">
        <v>13</v>
      </c>
    </row>
    <row r="6" spans="1:10" x14ac:dyDescent="0.15">
      <c r="A6" s="9">
        <v>1</v>
      </c>
      <c r="B6" s="10" t="s">
        <v>2</v>
      </c>
      <c r="C6" s="2">
        <v>3712</v>
      </c>
      <c r="D6" s="11">
        <v>9.4277804586899645</v>
      </c>
      <c r="E6" s="10" t="s">
        <v>2</v>
      </c>
      <c r="F6" s="2">
        <v>3414</v>
      </c>
      <c r="G6" s="11">
        <v>8.9887048787551667</v>
      </c>
      <c r="H6" s="10" t="s">
        <v>2</v>
      </c>
      <c r="I6" s="2">
        <v>3581</v>
      </c>
      <c r="J6" s="11">
        <v>9.5029588939309502</v>
      </c>
    </row>
    <row r="7" spans="1:10" x14ac:dyDescent="0.15">
      <c r="A7" s="12">
        <v>2</v>
      </c>
      <c r="B7" s="13" t="s">
        <v>0</v>
      </c>
      <c r="C7" s="4">
        <v>3528</v>
      </c>
      <c r="D7" s="11">
        <v>8.9604551342290417</v>
      </c>
      <c r="E7" s="13" t="s">
        <v>4</v>
      </c>
      <c r="F7" s="4">
        <v>3095</v>
      </c>
      <c r="G7" s="11">
        <v>8.1488112477291281</v>
      </c>
      <c r="H7" s="13" t="s">
        <v>4</v>
      </c>
      <c r="I7" s="4">
        <v>2930</v>
      </c>
      <c r="J7" s="11">
        <v>7.7753894329007771</v>
      </c>
    </row>
    <row r="8" spans="1:10" ht="13.5" customHeight="1" x14ac:dyDescent="0.15">
      <c r="A8" s="12">
        <v>3</v>
      </c>
      <c r="B8" s="13" t="s">
        <v>1</v>
      </c>
      <c r="C8" s="4">
        <v>3032</v>
      </c>
      <c r="D8" s="11">
        <v>7.7007086074213289</v>
      </c>
      <c r="E8" s="13" t="s">
        <v>1</v>
      </c>
      <c r="F8" s="4">
        <v>2852</v>
      </c>
      <c r="G8" s="11">
        <v>7.5090176667281003</v>
      </c>
      <c r="H8" s="13" t="s">
        <v>1</v>
      </c>
      <c r="I8" s="4">
        <v>2918</v>
      </c>
      <c r="J8" s="11">
        <v>7.7435448345407751</v>
      </c>
    </row>
    <row r="9" spans="1:10" x14ac:dyDescent="0.15">
      <c r="A9" s="12">
        <v>4</v>
      </c>
      <c r="B9" s="13" t="s">
        <v>4</v>
      </c>
      <c r="C9" s="4">
        <v>2857</v>
      </c>
      <c r="D9" s="11">
        <v>7.2562415868742542</v>
      </c>
      <c r="E9" s="13" t="s">
        <v>0</v>
      </c>
      <c r="F9" s="4">
        <v>2784</v>
      </c>
      <c r="G9" s="11">
        <v>7.3299807798636163</v>
      </c>
      <c r="H9" s="13" t="s">
        <v>0</v>
      </c>
      <c r="I9" s="4">
        <v>2757</v>
      </c>
      <c r="J9" s="11">
        <v>7.3162964732107314</v>
      </c>
    </row>
    <row r="10" spans="1:10" x14ac:dyDescent="0.15">
      <c r="A10" s="12">
        <v>5</v>
      </c>
      <c r="B10" s="13" t="s">
        <v>3</v>
      </c>
      <c r="C10" s="4">
        <v>2305</v>
      </c>
      <c r="D10" s="11">
        <v>5.8542656134914788</v>
      </c>
      <c r="E10" s="13" t="s">
        <v>3</v>
      </c>
      <c r="F10" s="4">
        <v>1977</v>
      </c>
      <c r="G10" s="11">
        <v>5.2052341960453914</v>
      </c>
      <c r="H10" s="13" t="s">
        <v>3</v>
      </c>
      <c r="I10" s="4">
        <v>1810</v>
      </c>
      <c r="J10" s="11">
        <v>4.8032269193004806</v>
      </c>
    </row>
    <row r="11" spans="1:10" x14ac:dyDescent="0.15">
      <c r="A11" s="12">
        <v>6</v>
      </c>
      <c r="B11" s="13" t="s">
        <v>7</v>
      </c>
      <c r="C11" s="4">
        <v>1772</v>
      </c>
      <c r="D11" s="11">
        <v>4.5005460594823861</v>
      </c>
      <c r="E11" s="13" t="s">
        <v>7</v>
      </c>
      <c r="F11" s="4">
        <v>1856</v>
      </c>
      <c r="G11" s="11">
        <v>4.8866538532424109</v>
      </c>
      <c r="H11" s="13" t="s">
        <v>7</v>
      </c>
      <c r="I11" s="4">
        <v>1758</v>
      </c>
      <c r="J11" s="11">
        <v>4.6652336597404664</v>
      </c>
    </row>
    <row r="12" spans="1:10" x14ac:dyDescent="0.15">
      <c r="A12" s="12">
        <v>7</v>
      </c>
      <c r="B12" s="13" t="s">
        <v>6</v>
      </c>
      <c r="C12" s="4">
        <v>1453</v>
      </c>
      <c r="D12" s="11">
        <v>3.6903461763137178</v>
      </c>
      <c r="E12" s="13" t="s">
        <v>6</v>
      </c>
      <c r="F12" s="4">
        <v>1642</v>
      </c>
      <c r="G12" s="11">
        <v>4.3232142386982968</v>
      </c>
      <c r="H12" s="13" t="s">
        <v>9</v>
      </c>
      <c r="I12" s="4">
        <v>1633</v>
      </c>
      <c r="J12" s="11">
        <v>4.3335190934904331</v>
      </c>
    </row>
    <row r="13" spans="1:10" x14ac:dyDescent="0.15">
      <c r="A13" s="12">
        <v>8</v>
      </c>
      <c r="B13" s="13" t="s">
        <v>5</v>
      </c>
      <c r="C13" s="4">
        <v>1355</v>
      </c>
      <c r="D13" s="11">
        <v>3.4414446448073552</v>
      </c>
      <c r="E13" s="13" t="s">
        <v>9</v>
      </c>
      <c r="F13" s="4">
        <v>1405</v>
      </c>
      <c r="G13" s="11">
        <v>3.6992180300676658</v>
      </c>
      <c r="H13" s="13" t="s">
        <v>6</v>
      </c>
      <c r="I13" s="4">
        <v>1576</v>
      </c>
      <c r="J13" s="11">
        <v>4.1822572512804186</v>
      </c>
    </row>
    <row r="14" spans="1:10" x14ac:dyDescent="0.15">
      <c r="A14" s="12">
        <v>9</v>
      </c>
      <c r="B14" s="13" t="s">
        <v>9</v>
      </c>
      <c r="C14" s="4">
        <v>1277</v>
      </c>
      <c r="D14" s="11">
        <v>3.2433393442206588</v>
      </c>
      <c r="E14" s="13" t="s">
        <v>8</v>
      </c>
      <c r="F14" s="4">
        <v>1297</v>
      </c>
      <c r="G14" s="11">
        <v>3.4148653274005425</v>
      </c>
      <c r="H14" s="13" t="s">
        <v>8</v>
      </c>
      <c r="I14" s="4">
        <v>1352</v>
      </c>
      <c r="J14" s="11">
        <v>3.5878247485603589</v>
      </c>
    </row>
    <row r="15" spans="1:10" x14ac:dyDescent="0.15">
      <c r="A15" s="14">
        <v>10</v>
      </c>
      <c r="B15" s="15" t="s">
        <v>8</v>
      </c>
      <c r="C15" s="5">
        <v>1221</v>
      </c>
      <c r="D15" s="11">
        <v>3.1011098976455949</v>
      </c>
      <c r="E15" s="15" t="s">
        <v>5</v>
      </c>
      <c r="F15" s="5">
        <v>1197</v>
      </c>
      <c r="G15" s="11">
        <v>3.1515757878939468</v>
      </c>
      <c r="H15" s="15" t="s">
        <v>5</v>
      </c>
      <c r="I15" s="5">
        <v>1144</v>
      </c>
      <c r="J15" s="11">
        <v>3.0358517103203035</v>
      </c>
    </row>
    <row r="16" spans="1:10" x14ac:dyDescent="0.15">
      <c r="A16" s="16"/>
      <c r="B16" s="6" t="s">
        <v>23</v>
      </c>
      <c r="C16" s="45">
        <v>39373</v>
      </c>
      <c r="D16" s="46" t="e">
        <v>#N/A</v>
      </c>
      <c r="E16" s="6" t="s">
        <v>23</v>
      </c>
      <c r="F16" s="45">
        <v>37981</v>
      </c>
      <c r="G16" s="46" t="e">
        <v>#N/A</v>
      </c>
      <c r="H16" s="6" t="s">
        <v>23</v>
      </c>
      <c r="I16" s="45">
        <v>37683</v>
      </c>
      <c r="J16" s="46" t="e">
        <v>#N/A</v>
      </c>
    </row>
    <row r="18" spans="1:18" x14ac:dyDescent="0.15">
      <c r="A18" s="3"/>
      <c r="B18" s="44" t="str">
        <f>"令和"&amp; IF(LEN([1]年の入力!$B$1-2-2018)&gt;=2, [1]年の入力!$B$1-2-2018, DBCS([1]年の入力!$B$1-2-2018))&amp;"年"</f>
        <v>令和２年</v>
      </c>
      <c r="C18" s="42"/>
      <c r="D18" s="43"/>
      <c r="E18" s="42" t="str">
        <f>"令和"&amp; IF(LEN([1]年の入力!$B$1-1-2018)&gt;=2, [1]年の入力!$B$1-1-2018, DBCS([1]年の入力!$B$1-1-2018))&amp;"年"</f>
        <v>令和３年</v>
      </c>
      <c r="F18" s="42"/>
      <c r="G18" s="43"/>
      <c r="H18" s="42" t="str">
        <f>"令和"&amp; IF(LEN([1]年の入力!$B$1-2018)&gt;=2, [1]年の入力!$B$1-2018, DBCS([1]年の入力!$B$1-2018))&amp;"年"</f>
        <v>令和４年</v>
      </c>
      <c r="I18" s="42"/>
      <c r="J18" s="43"/>
      <c r="Q18" s="40"/>
    </row>
    <row r="19" spans="1:18" x14ac:dyDescent="0.15">
      <c r="A19" s="1" t="s">
        <v>10</v>
      </c>
      <c r="B19" s="1" t="s">
        <v>11</v>
      </c>
      <c r="C19" s="1" t="s">
        <v>12</v>
      </c>
      <c r="D19" s="1" t="s">
        <v>25</v>
      </c>
      <c r="E19" s="1" t="s">
        <v>11</v>
      </c>
      <c r="F19" s="1" t="s">
        <v>12</v>
      </c>
      <c r="G19" s="1" t="s">
        <v>25</v>
      </c>
      <c r="H19" s="1" t="s">
        <v>11</v>
      </c>
      <c r="I19" s="1" t="s">
        <v>12</v>
      </c>
      <c r="J19" s="1" t="s">
        <v>25</v>
      </c>
      <c r="L19" t="str">
        <f>L20</f>
        <v>出火原因</v>
      </c>
      <c r="N19" t="str">
        <f>N20</f>
        <v>出火件数</v>
      </c>
      <c r="P19" t="str">
        <f>P20</f>
        <v>構成割合（％）</v>
      </c>
    </row>
    <row r="20" spans="1:18" hidden="1" x14ac:dyDescent="0.15">
      <c r="A20" s="7"/>
      <c r="B20" s="7"/>
      <c r="C20" s="18"/>
      <c r="D20" s="8" t="s">
        <v>13</v>
      </c>
      <c r="E20" s="7"/>
      <c r="F20" s="18"/>
      <c r="G20" s="8" t="s">
        <v>13</v>
      </c>
      <c r="H20" s="7"/>
      <c r="I20" s="18"/>
      <c r="J20" s="8" t="s">
        <v>13</v>
      </c>
      <c r="L20" t="s">
        <v>19</v>
      </c>
      <c r="N20" t="s">
        <v>20</v>
      </c>
      <c r="P20" t="s">
        <v>25</v>
      </c>
    </row>
    <row r="21" spans="1:18" x14ac:dyDescent="0.15">
      <c r="A21" s="9">
        <v>1</v>
      </c>
      <c r="B21" s="10" t="s">
        <v>2</v>
      </c>
      <c r="C21" s="2">
        <v>3104</v>
      </c>
      <c r="D21" s="11">
        <v>8.9475656510334094</v>
      </c>
      <c r="E21" s="10" t="s">
        <v>2</v>
      </c>
      <c r="F21" s="2">
        <v>3042</v>
      </c>
      <c r="G21" s="11">
        <v>8.6366475498268134</v>
      </c>
      <c r="H21" s="10" t="s">
        <v>2</v>
      </c>
      <c r="I21" s="2">
        <v>3209</v>
      </c>
      <c r="J21" s="11">
        <v>8.836812248719502</v>
      </c>
      <c r="L21" s="19" t="str">
        <f t="shared" ref="L21:L30" si="0">A37</f>
        <v>たばこ</v>
      </c>
      <c r="M21" t="b">
        <f>EXACT(H21,L21)</f>
        <v>1</v>
      </c>
      <c r="N21" s="39">
        <f t="shared" ref="N21:N30" si="1">B37</f>
        <v>3209</v>
      </c>
      <c r="O21" t="b">
        <f>EXACT(I21,N21)</f>
        <v>1</v>
      </c>
      <c r="P21" s="20" t="str">
        <f t="shared" ref="P21:P30" si="2">C37</f>
        <v>8.8%</v>
      </c>
      <c r="Q21" t="b">
        <f>EXACT(ROUND(VALUE(J21),1),ROUND(VALUE(P21)*100,1))</f>
        <v>1</v>
      </c>
      <c r="R21" t="s">
        <v>22</v>
      </c>
    </row>
    <row r="22" spans="1:18" x14ac:dyDescent="0.15">
      <c r="A22" s="12">
        <v>2</v>
      </c>
      <c r="B22" s="13" t="s">
        <v>4</v>
      </c>
      <c r="C22" s="4">
        <v>2824</v>
      </c>
      <c r="D22" s="11">
        <v>8.1404398835432819</v>
      </c>
      <c r="E22" s="13" t="s">
        <v>4</v>
      </c>
      <c r="F22" s="4">
        <v>2764</v>
      </c>
      <c r="G22" s="11">
        <v>7.8473681221963547</v>
      </c>
      <c r="H22" s="13" t="s">
        <v>4</v>
      </c>
      <c r="I22" s="4">
        <v>3105</v>
      </c>
      <c r="J22" s="11">
        <v>8.5504213251087737</v>
      </c>
      <c r="L22" s="19" t="str">
        <f t="shared" si="0"/>
        <v>たき火</v>
      </c>
      <c r="M22" t="b">
        <f t="shared" ref="M22:M30" si="3">EXACT(H22,L22)</f>
        <v>1</v>
      </c>
      <c r="N22" s="39">
        <f t="shared" si="1"/>
        <v>3105</v>
      </c>
      <c r="O22" t="b">
        <f t="shared" ref="O22:O30" si="4">EXACT(I22,N22)</f>
        <v>1</v>
      </c>
      <c r="P22" s="20" t="str">
        <f t="shared" si="2"/>
        <v>8.6%</v>
      </c>
      <c r="Q22" t="b">
        <f t="shared" ref="Q22:Q30" si="5">EXACT(ROUND(VALUE(J22),1),ROUND(VALUE(P22)*100,1))</f>
        <v>1</v>
      </c>
      <c r="R22" t="s">
        <v>22</v>
      </c>
    </row>
    <row r="23" spans="1:18" x14ac:dyDescent="0.15">
      <c r="A23" s="12">
        <v>3</v>
      </c>
      <c r="B23" s="13" t="s">
        <v>1</v>
      </c>
      <c r="C23" s="4">
        <v>2792</v>
      </c>
      <c r="D23" s="11">
        <v>8.0481969386872674</v>
      </c>
      <c r="E23" s="13" t="s">
        <v>1</v>
      </c>
      <c r="F23" s="4">
        <v>2678</v>
      </c>
      <c r="G23" s="11">
        <v>7.6032025438646302</v>
      </c>
      <c r="H23" s="13" t="s">
        <v>1</v>
      </c>
      <c r="I23" s="4">
        <v>2771</v>
      </c>
      <c r="J23" s="11">
        <v>7.6306658588973955</v>
      </c>
      <c r="L23" s="19" t="str">
        <f t="shared" si="0"/>
        <v>こんろ</v>
      </c>
      <c r="M23" t="b">
        <f t="shared" si="3"/>
        <v>1</v>
      </c>
      <c r="N23" s="39">
        <f t="shared" si="1"/>
        <v>2771</v>
      </c>
      <c r="O23" t="b">
        <f t="shared" si="4"/>
        <v>1</v>
      </c>
      <c r="P23" s="20" t="str">
        <f t="shared" si="2"/>
        <v>7.6%</v>
      </c>
      <c r="Q23" t="b">
        <f t="shared" si="5"/>
        <v>1</v>
      </c>
      <c r="R23" t="s">
        <v>22</v>
      </c>
    </row>
    <row r="24" spans="1:18" x14ac:dyDescent="0.15">
      <c r="A24" s="12">
        <v>4</v>
      </c>
      <c r="B24" s="13" t="s">
        <v>0</v>
      </c>
      <c r="C24" s="4">
        <v>2497</v>
      </c>
      <c r="D24" s="11">
        <v>7.1978322907958834</v>
      </c>
      <c r="E24" s="13" t="s">
        <v>0</v>
      </c>
      <c r="F24" s="4">
        <v>2333</v>
      </c>
      <c r="G24" s="11">
        <v>6.6237010959059681</v>
      </c>
      <c r="H24" s="13" t="s">
        <v>0</v>
      </c>
      <c r="I24" s="4">
        <v>2242</v>
      </c>
      <c r="J24" s="11">
        <v>6.1739274109159004</v>
      </c>
      <c r="L24" s="19" t="str">
        <f t="shared" si="0"/>
        <v>放火</v>
      </c>
      <c r="M24" t="b">
        <f t="shared" si="3"/>
        <v>1</v>
      </c>
      <c r="N24" s="39">
        <f t="shared" si="1"/>
        <v>2242</v>
      </c>
      <c r="O24" t="b">
        <f t="shared" si="4"/>
        <v>1</v>
      </c>
      <c r="P24" s="20" t="str">
        <f t="shared" si="2"/>
        <v>6.2%</v>
      </c>
      <c r="Q24" t="b">
        <f t="shared" si="5"/>
        <v>1</v>
      </c>
      <c r="R24" t="s">
        <v>22</v>
      </c>
    </row>
    <row r="25" spans="1:18" x14ac:dyDescent="0.15">
      <c r="A25" s="12">
        <v>5</v>
      </c>
      <c r="B25" s="13" t="s">
        <v>7</v>
      </c>
      <c r="C25" s="4">
        <v>1684</v>
      </c>
      <c r="D25" s="11">
        <v>4.854284973047764</v>
      </c>
      <c r="E25" s="13" t="s">
        <v>9</v>
      </c>
      <c r="F25" s="4">
        <v>1816</v>
      </c>
      <c r="G25" s="11">
        <v>5.155868491283857</v>
      </c>
      <c r="H25" s="13" t="s">
        <v>9</v>
      </c>
      <c r="I25" s="4">
        <v>1960</v>
      </c>
      <c r="J25" s="11">
        <v>5.3973674065098862</v>
      </c>
      <c r="L25" s="19" t="str">
        <f t="shared" si="0"/>
        <v>電気機器</v>
      </c>
      <c r="M25" t="b">
        <f t="shared" si="3"/>
        <v>1</v>
      </c>
      <c r="N25" s="39">
        <f t="shared" si="1"/>
        <v>1960</v>
      </c>
      <c r="O25" t="b">
        <f t="shared" si="4"/>
        <v>1</v>
      </c>
      <c r="P25" s="20" t="str">
        <f t="shared" si="2"/>
        <v>5.4%</v>
      </c>
      <c r="Q25" t="b">
        <f t="shared" si="5"/>
        <v>1</v>
      </c>
      <c r="R25" t="s">
        <v>22</v>
      </c>
    </row>
    <row r="26" spans="1:18" x14ac:dyDescent="0.15">
      <c r="A26" s="12">
        <v>6</v>
      </c>
      <c r="B26" s="13" t="s">
        <v>9</v>
      </c>
      <c r="C26" s="4">
        <v>1611</v>
      </c>
      <c r="D26" s="11">
        <v>4.6438557550949815</v>
      </c>
      <c r="E26" s="13" t="s">
        <v>7</v>
      </c>
      <c r="F26" s="4">
        <v>1640</v>
      </c>
      <c r="G26" s="11">
        <v>4.6561807960933512</v>
      </c>
      <c r="H26" s="13" t="s">
        <v>7</v>
      </c>
      <c r="I26" s="4">
        <v>1889</v>
      </c>
      <c r="J26" s="11">
        <v>5.2018505259679468</v>
      </c>
      <c r="L26" s="19" t="str">
        <f t="shared" si="0"/>
        <v>火入れ</v>
      </c>
      <c r="M26" t="b">
        <f t="shared" si="3"/>
        <v>1</v>
      </c>
      <c r="N26" s="39">
        <f t="shared" si="1"/>
        <v>1889</v>
      </c>
      <c r="O26" t="b">
        <f t="shared" si="4"/>
        <v>1</v>
      </c>
      <c r="P26" s="20" t="str">
        <f t="shared" si="2"/>
        <v>5.2%</v>
      </c>
      <c r="Q26" t="b">
        <f t="shared" si="5"/>
        <v>1</v>
      </c>
      <c r="R26" t="s">
        <v>22</v>
      </c>
    </row>
    <row r="27" spans="1:18" x14ac:dyDescent="0.15">
      <c r="A27" s="12">
        <v>7</v>
      </c>
      <c r="B27" s="13" t="s">
        <v>3</v>
      </c>
      <c r="C27" s="4">
        <v>1555</v>
      </c>
      <c r="D27" s="11">
        <v>4.4824306015969562</v>
      </c>
      <c r="E27" s="13" t="s">
        <v>3</v>
      </c>
      <c r="F27" s="4">
        <v>1555</v>
      </c>
      <c r="G27" s="11">
        <v>4.4148543523933901</v>
      </c>
      <c r="H27" s="13" t="s">
        <v>6</v>
      </c>
      <c r="I27" s="4">
        <v>1494</v>
      </c>
      <c r="J27" s="11">
        <v>4.1141157680233515</v>
      </c>
      <c r="L27" s="19" t="str">
        <f t="shared" si="0"/>
        <v>電灯電話等の配線</v>
      </c>
      <c r="M27" t="b">
        <f t="shared" si="3"/>
        <v>1</v>
      </c>
      <c r="N27" s="39">
        <f t="shared" si="1"/>
        <v>1494</v>
      </c>
      <c r="O27" t="b">
        <f t="shared" si="4"/>
        <v>1</v>
      </c>
      <c r="P27" s="20" t="str">
        <f t="shared" si="2"/>
        <v>4.1%</v>
      </c>
      <c r="Q27" t="b">
        <f t="shared" si="5"/>
        <v>1</v>
      </c>
      <c r="R27" t="s">
        <v>22</v>
      </c>
    </row>
    <row r="28" spans="1:18" x14ac:dyDescent="0.15">
      <c r="A28" s="12">
        <v>8</v>
      </c>
      <c r="B28" s="13" t="s">
        <v>6</v>
      </c>
      <c r="C28" s="4">
        <v>1398</v>
      </c>
      <c r="D28" s="11">
        <v>4.0298636533971344</v>
      </c>
      <c r="E28" s="13" t="s">
        <v>6</v>
      </c>
      <c r="F28" s="4">
        <v>1473</v>
      </c>
      <c r="G28" s="11">
        <v>4.1820453125887234</v>
      </c>
      <c r="H28" s="13" t="s">
        <v>8</v>
      </c>
      <c r="I28" s="4">
        <v>1470</v>
      </c>
      <c r="J28" s="11">
        <v>4.0480255548824147</v>
      </c>
      <c r="L28" s="19" t="str">
        <f t="shared" si="0"/>
        <v>配線器具</v>
      </c>
      <c r="M28" t="b">
        <f t="shared" si="3"/>
        <v>1</v>
      </c>
      <c r="N28" s="39">
        <f t="shared" si="1"/>
        <v>1470</v>
      </c>
      <c r="O28" t="b">
        <f t="shared" si="4"/>
        <v>1</v>
      </c>
      <c r="P28" s="20" t="str">
        <f t="shared" si="2"/>
        <v>4.0%</v>
      </c>
      <c r="Q28" t="b">
        <f t="shared" si="5"/>
        <v>1</v>
      </c>
      <c r="R28" t="s">
        <v>22</v>
      </c>
    </row>
    <row r="29" spans="1:18" x14ac:dyDescent="0.15">
      <c r="A29" s="12">
        <v>9</v>
      </c>
      <c r="B29" s="13" t="s">
        <v>8</v>
      </c>
      <c r="C29" s="4">
        <v>1206</v>
      </c>
      <c r="D29" s="11">
        <v>3.4764059842610475</v>
      </c>
      <c r="E29" s="13" t="s">
        <v>8</v>
      </c>
      <c r="F29" s="4">
        <v>1354</v>
      </c>
      <c r="G29" s="11">
        <v>3.8441882914087788</v>
      </c>
      <c r="H29" s="13" t="s">
        <v>3</v>
      </c>
      <c r="I29" s="4">
        <v>1468</v>
      </c>
      <c r="J29" s="11">
        <v>4.0425180371206695</v>
      </c>
      <c r="L29" s="19" t="str">
        <f t="shared" si="0"/>
        <v>放火の疑い</v>
      </c>
      <c r="M29" t="b">
        <f t="shared" si="3"/>
        <v>1</v>
      </c>
      <c r="N29" s="39">
        <f t="shared" si="1"/>
        <v>1468</v>
      </c>
      <c r="O29" t="b">
        <f t="shared" si="4"/>
        <v>1</v>
      </c>
      <c r="P29" s="20" t="str">
        <f t="shared" si="2"/>
        <v>4.0%</v>
      </c>
      <c r="Q29" t="b">
        <f t="shared" si="5"/>
        <v>1</v>
      </c>
      <c r="R29" t="s">
        <v>22</v>
      </c>
    </row>
    <row r="30" spans="1:18" x14ac:dyDescent="0.15">
      <c r="A30" s="14">
        <v>10</v>
      </c>
      <c r="B30" s="15" t="s">
        <v>5</v>
      </c>
      <c r="C30" s="5">
        <v>1076</v>
      </c>
      <c r="D30" s="11">
        <v>3.1016690207834885</v>
      </c>
      <c r="E30" s="15" t="s">
        <v>5</v>
      </c>
      <c r="F30" s="5">
        <v>1091</v>
      </c>
      <c r="G30" s="11">
        <v>3.0974958832547839</v>
      </c>
      <c r="H30" s="15" t="s">
        <v>5</v>
      </c>
      <c r="I30" s="5">
        <v>1115</v>
      </c>
      <c r="J30" s="11">
        <v>3.070441152172716</v>
      </c>
      <c r="L30" s="19" t="str">
        <f t="shared" si="0"/>
        <v>ストーブ</v>
      </c>
      <c r="M30" t="b">
        <f t="shared" si="3"/>
        <v>1</v>
      </c>
      <c r="N30" s="39">
        <f t="shared" si="1"/>
        <v>1115</v>
      </c>
      <c r="O30" t="b">
        <f t="shared" si="4"/>
        <v>1</v>
      </c>
      <c r="P30" s="20" t="str">
        <f t="shared" si="2"/>
        <v>3.1%</v>
      </c>
      <c r="Q30" t="b">
        <f t="shared" si="5"/>
        <v>1</v>
      </c>
      <c r="R30" t="s">
        <v>22</v>
      </c>
    </row>
    <row r="31" spans="1:18" x14ac:dyDescent="0.15">
      <c r="A31" s="16"/>
      <c r="B31" s="6" t="s">
        <v>23</v>
      </c>
      <c r="C31" s="45">
        <v>34691</v>
      </c>
      <c r="D31" s="46" t="e">
        <v>#N/A</v>
      </c>
      <c r="E31" s="6" t="s">
        <v>23</v>
      </c>
      <c r="F31" s="45">
        <v>35222</v>
      </c>
      <c r="G31" s="46" t="e">
        <v>#N/A</v>
      </c>
      <c r="H31" s="6" t="s">
        <v>23</v>
      </c>
      <c r="I31" s="45">
        <v>36314</v>
      </c>
      <c r="J31" s="46" t="e">
        <v>#N/A</v>
      </c>
    </row>
    <row r="35" spans="1:5" ht="17.25" hidden="1" x14ac:dyDescent="0.15">
      <c r="A35" s="33" t="s">
        <v>21</v>
      </c>
    </row>
    <row r="36" spans="1:5" ht="14.25" hidden="1" thickBot="1" x14ac:dyDescent="0.2">
      <c r="A36" s="37" t="s">
        <v>14</v>
      </c>
      <c r="B36" s="38" t="s">
        <v>15</v>
      </c>
      <c r="C36" s="37" t="s">
        <v>16</v>
      </c>
      <c r="D36" s="38" t="s">
        <v>17</v>
      </c>
      <c r="E36" s="37" t="s">
        <v>18</v>
      </c>
    </row>
    <row r="37" spans="1:5" hidden="1" x14ac:dyDescent="0.15">
      <c r="A37" s="22" t="str">
        <f>'[1]1－1－4'!A40</f>
        <v>たばこ</v>
      </c>
      <c r="B37" s="25">
        <f>'[1]1－1－4'!B40</f>
        <v>3209</v>
      </c>
      <c r="C37" s="26" t="str">
        <f>'[1]1－1－4'!C40</f>
        <v>8.8%</v>
      </c>
      <c r="D37" s="27" t="str">
        <f>'[1]1－1－4'!D40</f>
        <v>167</v>
      </c>
      <c r="E37" s="28" t="str">
        <f>'[1]1－1－4'!E40</f>
        <v>5.5%</v>
      </c>
    </row>
    <row r="38" spans="1:5" hidden="1" x14ac:dyDescent="0.15">
      <c r="A38" s="22" t="str">
        <f>'[1]1－1－4'!A41</f>
        <v>たき火</v>
      </c>
      <c r="B38" s="29">
        <f>'[1]1－1－4'!B41</f>
        <v>3105</v>
      </c>
      <c r="C38" s="26" t="str">
        <f>'[1]1－1－4'!C41</f>
        <v>8.6%</v>
      </c>
      <c r="D38" s="34" t="str">
        <f>'[1]1－1－4'!D41</f>
        <v>341</v>
      </c>
      <c r="E38" s="28" t="str">
        <f>'[1]1－1－4'!E41</f>
        <v>12.3%</v>
      </c>
    </row>
    <row r="39" spans="1:5" hidden="1" x14ac:dyDescent="0.15">
      <c r="A39" s="22" t="str">
        <f>'[1]1－1－4'!A42</f>
        <v>こんろ</v>
      </c>
      <c r="B39" s="29">
        <f>'[1]1－1－4'!B42</f>
        <v>2771</v>
      </c>
      <c r="C39" s="26" t="str">
        <f>'[1]1－1－4'!C42</f>
        <v>7.6%</v>
      </c>
      <c r="D39" s="23" t="str">
        <f>'[1]1－1－4'!D42</f>
        <v>93</v>
      </c>
      <c r="E39" s="28" t="str">
        <f>'[1]1－1－4'!E42</f>
        <v>3.5%</v>
      </c>
    </row>
    <row r="40" spans="1:5" hidden="1" x14ac:dyDescent="0.15">
      <c r="A40" s="22" t="str">
        <f>'[1]1－1－4'!A43</f>
        <v>放火</v>
      </c>
      <c r="B40" s="29">
        <f>'[1]1－1－4'!B43</f>
        <v>2242</v>
      </c>
      <c r="C40" s="26" t="str">
        <f>'[1]1－1－4'!C43</f>
        <v>6.2%</v>
      </c>
      <c r="D40" s="34" t="str">
        <f>'[1]1－1－4'!D43</f>
        <v>▲91</v>
      </c>
      <c r="E40" s="28" t="str">
        <f>'[1]1－1－4'!E43</f>
        <v>-3.9%</v>
      </c>
    </row>
    <row r="41" spans="1:5" hidden="1" x14ac:dyDescent="0.15">
      <c r="A41" s="22" t="str">
        <f>'[1]1－1－4'!A44</f>
        <v>電気機器</v>
      </c>
      <c r="B41" s="29">
        <f>'[1]1－1－4'!B44</f>
        <v>1960</v>
      </c>
      <c r="C41" s="26" t="str">
        <f>'[1]1－1－4'!C44</f>
        <v>5.4%</v>
      </c>
      <c r="D41" s="34" t="str">
        <f>'[1]1－1－4'!D44</f>
        <v>144</v>
      </c>
      <c r="E41" s="28" t="str">
        <f>'[1]1－1－4'!E44</f>
        <v>7.9%</v>
      </c>
    </row>
    <row r="42" spans="1:5" hidden="1" x14ac:dyDescent="0.15">
      <c r="A42" s="22" t="str">
        <f>'[1]1－1－4'!A45</f>
        <v>火入れ</v>
      </c>
      <c r="B42" s="29">
        <f>'[1]1－1－4'!B45</f>
        <v>1889</v>
      </c>
      <c r="C42" s="26" t="str">
        <f>'[1]1－1－4'!C45</f>
        <v>5.2%</v>
      </c>
      <c r="D42" s="34" t="str">
        <f>'[1]1－1－4'!D45</f>
        <v>249</v>
      </c>
      <c r="E42" s="28" t="str">
        <f>'[1]1－1－4'!E45</f>
        <v>15.2%</v>
      </c>
    </row>
    <row r="43" spans="1:5" hidden="1" x14ac:dyDescent="0.15">
      <c r="A43" s="22" t="str">
        <f>'[1]1－1－4'!A46</f>
        <v>電灯電話等の配線</v>
      </c>
      <c r="B43" s="29">
        <f>'[1]1－1－4'!B46</f>
        <v>1494</v>
      </c>
      <c r="C43" s="26" t="str">
        <f>'[1]1－1－4'!C46</f>
        <v>4.1%</v>
      </c>
      <c r="D43" s="23" t="str">
        <f>'[1]1－1－4'!D46</f>
        <v>21</v>
      </c>
      <c r="E43" s="28" t="str">
        <f>'[1]1－1－4'!E46</f>
        <v>1.4%</v>
      </c>
    </row>
    <row r="44" spans="1:5" hidden="1" x14ac:dyDescent="0.15">
      <c r="A44" s="22" t="str">
        <f>'[1]1－1－4'!A47</f>
        <v>配線器具</v>
      </c>
      <c r="B44" s="29">
        <f>'[1]1－1－4'!B47</f>
        <v>1470</v>
      </c>
      <c r="C44" s="26" t="str">
        <f>'[1]1－1－4'!C47</f>
        <v>4.0%</v>
      </c>
      <c r="D44" s="34" t="str">
        <f>'[1]1－1－4'!D47</f>
        <v>116</v>
      </c>
      <c r="E44" s="28" t="str">
        <f>'[1]1－1－4'!E47</f>
        <v>8.6%</v>
      </c>
    </row>
    <row r="45" spans="1:5" hidden="1" x14ac:dyDescent="0.15">
      <c r="A45" s="22" t="str">
        <f>'[1]1－1－4'!A48</f>
        <v>放火の疑い</v>
      </c>
      <c r="B45" s="29">
        <f>'[1]1－1－4'!B48</f>
        <v>1468</v>
      </c>
      <c r="C45" s="26" t="str">
        <f>'[1]1－1－4'!C48</f>
        <v>4.0%</v>
      </c>
      <c r="D45" s="23" t="str">
        <f>'[1]1－1－4'!D48</f>
        <v>▲87</v>
      </c>
      <c r="E45" s="28" t="str">
        <f>'[1]1－1－4'!E48</f>
        <v>-5.6%</v>
      </c>
    </row>
    <row r="46" spans="1:5" hidden="1" x14ac:dyDescent="0.15">
      <c r="A46" s="22" t="str">
        <f>'[1]1－1－4'!A49</f>
        <v>ストーブ</v>
      </c>
      <c r="B46" s="29">
        <f>'[1]1－1－4'!B49</f>
        <v>1115</v>
      </c>
      <c r="C46" s="26" t="str">
        <f>'[1]1－1－4'!C49</f>
        <v>3.1%</v>
      </c>
      <c r="D46" s="34" t="str">
        <f>'[1]1－1－4'!D49</f>
        <v>24</v>
      </c>
      <c r="E46" s="28" t="str">
        <f>'[1]1－1－4'!E49</f>
        <v>2.2%</v>
      </c>
    </row>
    <row r="47" spans="1:5" hidden="1" x14ac:dyDescent="0.15">
      <c r="A47" s="22" t="str">
        <f>'[1]1－1－4'!A50</f>
        <v>排気管</v>
      </c>
      <c r="B47" s="23">
        <f>'[1]1－1－4'!B50</f>
        <v>702</v>
      </c>
      <c r="C47" s="26" t="str">
        <f>'[1]1－1－4'!C50</f>
        <v>1.9%</v>
      </c>
      <c r="D47" s="34" t="str">
        <f>'[1]1－1－4'!D50</f>
        <v>69</v>
      </c>
      <c r="E47" s="28" t="str">
        <f>'[1]1－1－4'!E50</f>
        <v>10.9%</v>
      </c>
    </row>
    <row r="48" spans="1:5" hidden="1" x14ac:dyDescent="0.15">
      <c r="A48" s="22" t="str">
        <f>'[1]1－1－4'!A51</f>
        <v>電気装置</v>
      </c>
      <c r="B48" s="23">
        <f>'[1]1－1－4'!B51</f>
        <v>643</v>
      </c>
      <c r="C48" s="26" t="str">
        <f>'[1]1－1－4'!C51</f>
        <v>1.8%</v>
      </c>
      <c r="D48" s="34" t="str">
        <f>'[1]1－1－4'!D51</f>
        <v>17</v>
      </c>
      <c r="E48" s="28" t="str">
        <f>'[1]1－1－4'!E51</f>
        <v>2.7%</v>
      </c>
    </row>
    <row r="49" spans="1:5" hidden="1" x14ac:dyDescent="0.15">
      <c r="A49" s="22" t="str">
        <f>'[1]1－1－4'!A52</f>
        <v>マッチ・ライター</v>
      </c>
      <c r="B49" s="23">
        <f>'[1]1－1－4'!B52</f>
        <v>565</v>
      </c>
      <c r="C49" s="26" t="str">
        <f>'[1]1－1－4'!C52</f>
        <v>1.6%</v>
      </c>
      <c r="D49" s="34" t="str">
        <f>'[1]1－1－4'!D52</f>
        <v>▲22</v>
      </c>
      <c r="E49" s="28" t="str">
        <f>'[1]1－1－4'!E52</f>
        <v>-3.7%</v>
      </c>
    </row>
    <row r="50" spans="1:5" hidden="1" x14ac:dyDescent="0.15">
      <c r="A50" s="22" t="str">
        <f>'[1]1－1－4'!A53</f>
        <v>灯火</v>
      </c>
      <c r="B50" s="23">
        <f>'[1]1－1－4'!B53</f>
        <v>407</v>
      </c>
      <c r="C50" s="26" t="str">
        <f>'[1]1－1－4'!C53</f>
        <v>1.1%</v>
      </c>
      <c r="D50" s="34" t="str">
        <f>'[1]1－1－4'!D53</f>
        <v>▲17</v>
      </c>
      <c r="E50" s="28" t="str">
        <f>'[1]1－1－4'!E53</f>
        <v>-4.0%</v>
      </c>
    </row>
    <row r="51" spans="1:5" hidden="1" x14ac:dyDescent="0.15">
      <c r="A51" s="22" t="str">
        <f>'[1]1－1－4'!A54</f>
        <v>交通機関内
配線</v>
      </c>
      <c r="B51" s="23">
        <f>'[1]1－1－4'!B54</f>
        <v>395</v>
      </c>
      <c r="C51" s="26" t="str">
        <f>'[1]1－1－4'!C54</f>
        <v>1.1%</v>
      </c>
      <c r="D51" s="34" t="str">
        <f>'[1]1－1－4'!D54</f>
        <v>31</v>
      </c>
      <c r="E51" s="28" t="str">
        <f>'[1]1－1－4'!E54</f>
        <v>8.5%</v>
      </c>
    </row>
    <row r="52" spans="1:5" hidden="1" x14ac:dyDescent="0.15">
      <c r="A52" s="22" t="str">
        <f>'[1]1－1－4'!A55</f>
        <v>溶接機・切断機</v>
      </c>
      <c r="B52" s="23">
        <f>'[1]1－1－4'!B55</f>
        <v>370</v>
      </c>
      <c r="C52" s="26" t="str">
        <f>'[1]1－1－4'!C55</f>
        <v>1.0%</v>
      </c>
      <c r="D52" s="23" t="str">
        <f>'[1]1－1－4'!D55</f>
        <v>▲11</v>
      </c>
      <c r="E52" s="28" t="str">
        <f>'[1]1－1－4'!E55</f>
        <v>-2.9%</v>
      </c>
    </row>
    <row r="53" spans="1:5" hidden="1" x14ac:dyDescent="0.15">
      <c r="A53" s="22" t="str">
        <f>'[1]1－1－4'!A56</f>
        <v>火あそび</v>
      </c>
      <c r="B53" s="23">
        <f>'[1]1－1－4'!B56</f>
        <v>357</v>
      </c>
      <c r="C53" s="26" t="str">
        <f>'[1]1－1－4'!C56</f>
        <v>1.0%</v>
      </c>
      <c r="D53" s="34" t="str">
        <f>'[1]1－1－4'!D56</f>
        <v>44</v>
      </c>
      <c r="E53" s="28" t="str">
        <f>'[1]1－1－4'!E56</f>
        <v>14.1%</v>
      </c>
    </row>
    <row r="54" spans="1:5" hidden="1" x14ac:dyDescent="0.15">
      <c r="A54" s="22" t="str">
        <f>'[1]1－1－4'!A57</f>
        <v>焼却炉</v>
      </c>
      <c r="B54" s="23">
        <f>'[1]1－1－4'!B57</f>
        <v>297</v>
      </c>
      <c r="C54" s="26" t="str">
        <f>'[1]1－1－4'!C57</f>
        <v>0.8%</v>
      </c>
      <c r="D54" s="34" t="str">
        <f>'[1]1－1－4'!D57</f>
        <v>32</v>
      </c>
      <c r="E54" s="28" t="str">
        <f>'[1]1－1－4'!E57</f>
        <v>12.1%</v>
      </c>
    </row>
    <row r="55" spans="1:5" hidden="1" x14ac:dyDescent="0.15">
      <c r="A55" s="22" t="str">
        <f>'[1]1－1－4'!A58</f>
        <v>取灰</v>
      </c>
      <c r="B55" s="23">
        <f>'[1]1－1－4'!B58</f>
        <v>255</v>
      </c>
      <c r="C55" s="26" t="str">
        <f>'[1]1－1－4'!C58</f>
        <v>0.7%</v>
      </c>
      <c r="D55" s="34" t="str">
        <f>'[1]1－1－4'!D58</f>
        <v>28</v>
      </c>
      <c r="E55" s="28" t="str">
        <f>'[1]1－1－4'!E58</f>
        <v>12.3%</v>
      </c>
    </row>
    <row r="56" spans="1:5" hidden="1" x14ac:dyDescent="0.15">
      <c r="A56" s="22" t="str">
        <f>'[1]1－1－4'!A59</f>
        <v>煙突・煙道</v>
      </c>
      <c r="B56" s="23">
        <f>'[1]1－1－4'!B59</f>
        <v>178</v>
      </c>
      <c r="C56" s="26" t="str">
        <f>'[1]1－1－4'!C59</f>
        <v>0.5%</v>
      </c>
      <c r="D56" s="23" t="str">
        <f>'[1]1－1－4'!D59</f>
        <v>15</v>
      </c>
      <c r="E56" s="28" t="str">
        <f>'[1]1－1－4'!E59</f>
        <v>9.2%</v>
      </c>
    </row>
    <row r="57" spans="1:5" hidden="1" x14ac:dyDescent="0.15">
      <c r="A57" s="22" t="str">
        <f>'[1]1－1－4'!A60</f>
        <v>内燃機関</v>
      </c>
      <c r="B57" s="23">
        <f>'[1]1－1－4'!B60</f>
        <v>123</v>
      </c>
      <c r="C57" s="26" t="str">
        <f>'[1]1－1－4'!C60</f>
        <v>0.3%</v>
      </c>
      <c r="D57" s="23" t="str">
        <f>'[1]1－1－4'!D60</f>
        <v>▲8</v>
      </c>
      <c r="E57" s="28" t="str">
        <f>'[1]1－1－4'!E60</f>
        <v>-6.1%</v>
      </c>
    </row>
    <row r="58" spans="1:5" hidden="1" x14ac:dyDescent="0.15">
      <c r="A58" s="22" t="str">
        <f>'[1]1－1－4'!A61</f>
        <v>風呂かまど</v>
      </c>
      <c r="B58" s="23">
        <f>'[1]1－1－4'!B61</f>
        <v>121</v>
      </c>
      <c r="C58" s="26" t="str">
        <f>'[1]1－1－4'!C61</f>
        <v>0.3%</v>
      </c>
      <c r="D58" s="23" t="str">
        <f>'[1]1－1－4'!D61</f>
        <v>▲26</v>
      </c>
      <c r="E58" s="28" t="str">
        <f>'[1]1－1－4'!E61</f>
        <v>-17.7%</v>
      </c>
    </row>
    <row r="59" spans="1:5" hidden="1" x14ac:dyDescent="0.15">
      <c r="A59" s="22" t="str">
        <f>'[1]1－1－4'!A62</f>
        <v>炉</v>
      </c>
      <c r="B59" s="23">
        <f>'[1]1－1－4'!B62</f>
        <v>111</v>
      </c>
      <c r="C59" s="26" t="str">
        <f>'[1]1－1－4'!C62</f>
        <v>0.3%</v>
      </c>
      <c r="D59" s="23" t="str">
        <f>'[1]1－1－4'!D62</f>
        <v>▲8</v>
      </c>
      <c r="E59" s="28" t="str">
        <f>'[1]1－1－4'!E62</f>
        <v>-6.7%</v>
      </c>
    </row>
    <row r="60" spans="1:5" hidden="1" x14ac:dyDescent="0.15">
      <c r="A60" s="22" t="str">
        <f>'[1]1－1－4'!A63</f>
        <v>衝突の火花</v>
      </c>
      <c r="B60" s="23">
        <f>'[1]1－1－4'!B63</f>
        <v>87</v>
      </c>
      <c r="C60" s="26" t="str">
        <f>'[1]1－1－4'!C63</f>
        <v>0.2%</v>
      </c>
      <c r="D60" s="34" t="str">
        <f>'[1]1－1－4'!D63</f>
        <v>5</v>
      </c>
      <c r="E60" s="28" t="str">
        <f>'[1]1－1－4'!E63</f>
        <v>6.1%</v>
      </c>
    </row>
    <row r="61" spans="1:5" hidden="1" x14ac:dyDescent="0.15">
      <c r="A61" s="22" t="str">
        <f>'[1]1－1－4'!A64</f>
        <v>かまど</v>
      </c>
      <c r="B61" s="23">
        <f>'[1]1－1－4'!B64</f>
        <v>63</v>
      </c>
      <c r="C61" s="26" t="str">
        <f>'[1]1－1－4'!C64</f>
        <v>0.2%</v>
      </c>
      <c r="D61" s="34" t="str">
        <f>'[1]1－1－4'!D64</f>
        <v>▲1</v>
      </c>
      <c r="E61" s="28" t="str">
        <f>'[1]1－1－4'!E64</f>
        <v>-1.6%</v>
      </c>
    </row>
    <row r="62" spans="1:5" hidden="1" x14ac:dyDescent="0.15">
      <c r="A62" s="22" t="str">
        <f>'[1]1－1－4'!A65</f>
        <v>ボイラー</v>
      </c>
      <c r="B62" s="23">
        <f>'[1]1－1－4'!B65</f>
        <v>58</v>
      </c>
      <c r="C62" s="26" t="str">
        <f>'[1]1－1－4'!C65</f>
        <v>0.2%</v>
      </c>
      <c r="D62" s="34" t="str">
        <f>'[1]1－1－4'!D65</f>
        <v>9</v>
      </c>
      <c r="E62" s="28" t="str">
        <f>'[1]1－1－4'!E65</f>
        <v>18.4%</v>
      </c>
    </row>
    <row r="63" spans="1:5" hidden="1" x14ac:dyDescent="0.15">
      <c r="A63" s="22" t="str">
        <f>'[1]1－1－4'!A66</f>
        <v>こたつ</v>
      </c>
      <c r="B63" s="23">
        <f>'[1]1－1－4'!B66</f>
        <v>39</v>
      </c>
      <c r="C63" s="26" t="str">
        <f>'[1]1－1－4'!C66</f>
        <v>0.1%</v>
      </c>
      <c r="D63" s="23" t="str">
        <f>'[1]1－1－4'!D66</f>
        <v>▲9</v>
      </c>
      <c r="E63" s="28" t="str">
        <f>'[1]1－1－4'!E66</f>
        <v>-18.8%</v>
      </c>
    </row>
    <row r="64" spans="1:5" hidden="1" x14ac:dyDescent="0.15">
      <c r="A64" s="22" t="str">
        <f>'[1]1－1－4'!A67</f>
        <v>その他</v>
      </c>
      <c r="B64" s="29">
        <f>'[1]1－1－4'!B67</f>
        <v>6754</v>
      </c>
      <c r="C64" s="26" t="str">
        <f>'[1]1－1－4'!C67</f>
        <v>18.6%</v>
      </c>
      <c r="D64" s="34" t="str">
        <f>'[1]1－1－4'!D67</f>
        <v>198</v>
      </c>
      <c r="E64" s="28" t="str">
        <f>'[1]1－1－4'!E67</f>
        <v>3.0%</v>
      </c>
    </row>
    <row r="65" spans="1:5" ht="14.25" hidden="1" thickBot="1" x14ac:dyDescent="0.2">
      <c r="A65" s="22" t="str">
        <f>'[1]1－1－4'!A68</f>
        <v>不明・調査中</v>
      </c>
      <c r="B65" s="31">
        <f>'[1]1－1－4'!B68</f>
        <v>4066</v>
      </c>
      <c r="C65" s="26" t="str">
        <f>'[1]1－1－4'!C68</f>
        <v>11.2%</v>
      </c>
      <c r="D65" s="35" t="str">
        <f>'[1]1－1－4'!D68</f>
        <v>▲231</v>
      </c>
      <c r="E65" s="28" t="str">
        <f>'[1]1－1－4'!E68</f>
        <v>-5.4%</v>
      </c>
    </row>
    <row r="66" spans="1:5" hidden="1" x14ac:dyDescent="0.15">
      <c r="A66" s="24"/>
      <c r="B66" s="24"/>
      <c r="C66" s="24"/>
      <c r="D66" s="24"/>
      <c r="E66" s="24"/>
    </row>
    <row r="67" spans="1:5" hidden="1" x14ac:dyDescent="0.15">
      <c r="A67" s="36" t="str">
        <f>'[1]1－1－4'!A70</f>
        <v>計</v>
      </c>
      <c r="B67" s="21">
        <f>'[1]1－1－4'!B70</f>
        <v>36314</v>
      </c>
      <c r="C67" s="30" t="str">
        <f>'[1]1－1－4'!C70</f>
        <v>100%</v>
      </c>
      <c r="D67" s="36" t="str">
        <f>'[1]1－1－4'!D70</f>
        <v>1,092</v>
      </c>
      <c r="E67" s="32" t="str">
        <f>'[1]1－1－4'!E70</f>
        <v>3.1%</v>
      </c>
    </row>
  </sheetData>
  <mergeCells count="12">
    <mergeCell ref="B18:D18"/>
    <mergeCell ref="E18:G18"/>
    <mergeCell ref="H18:J18"/>
    <mergeCell ref="C31:D31"/>
    <mergeCell ref="F31:G31"/>
    <mergeCell ref="I31:J31"/>
    <mergeCell ref="B3:D3"/>
    <mergeCell ref="E3:G3"/>
    <mergeCell ref="H3:J3"/>
    <mergeCell ref="C16:D16"/>
    <mergeCell ref="F16:G16"/>
    <mergeCell ref="I16:J16"/>
  </mergeCells>
  <phoneticPr fontId="3"/>
  <pageMargins left="0.7" right="0.49" top="0.98399999999999999" bottom="0.98399999999999999" header="0.51200000000000001" footer="0.51200000000000001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1－1－5</vt:lpstr>
      <vt:lpstr>'1－1－5'!Print_Area</vt:lpstr>
    </vt:vector>
  </TitlesOfParts>
  <Company>防災情報室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消防庁</dc:creator>
  <cp:lastModifiedBy>win028</cp:lastModifiedBy>
  <cp:lastPrinted>2020-10-29T01:45:02Z</cp:lastPrinted>
  <dcterms:created xsi:type="dcterms:W3CDTF">2006-08-08T06:47:49Z</dcterms:created>
  <dcterms:modified xsi:type="dcterms:W3CDTF">2024-03-21T06:37:35Z</dcterms:modified>
</cp:coreProperties>
</file>