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xr:revisionPtr revIDLastSave="0" documentId="13_ncr:1_{69ECBD8B-4993-4225-9035-296E2457E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付属資料2-1-11" sheetId="2" r:id="rId1"/>
  </sheets>
  <definedNames>
    <definedName name="_xlnm.Print_Area" localSheetId="0">'付属資料2-1-11'!$A$1:$BC$87</definedName>
  </definedNames>
  <calcPr calcId="191029"/>
</workbook>
</file>

<file path=xl/calcChain.xml><?xml version="1.0" encoding="utf-8"?>
<calcChain xmlns="http://schemas.openxmlformats.org/spreadsheetml/2006/main">
  <c r="AG33" i="2" l="1"/>
  <c r="AF33" i="2"/>
  <c r="AG29" i="2"/>
  <c r="AF29" i="2"/>
  <c r="AG26" i="2"/>
  <c r="AF26" i="2"/>
  <c r="AG25" i="2"/>
  <c r="AF25" i="2"/>
  <c r="AG16" i="2"/>
  <c r="AF16" i="2"/>
  <c r="AG11" i="2"/>
  <c r="AF11" i="2"/>
  <c r="AG10" i="2"/>
  <c r="AF10" i="2"/>
  <c r="AG9" i="2"/>
  <c r="AF9" i="2"/>
  <c r="AF83" i="2"/>
  <c r="AG8" i="2"/>
  <c r="AF8" i="2"/>
  <c r="AG7" i="2"/>
  <c r="AF7" i="2"/>
  <c r="AU36" i="2"/>
  <c r="AW36" i="2" s="1"/>
  <c r="AY36" i="2" s="1"/>
  <c r="BA36" i="2" s="1"/>
  <c r="AT37" i="2"/>
  <c r="AV37" i="2" s="1"/>
  <c r="AX37" i="2" s="1"/>
  <c r="AZ37" i="2" s="1"/>
  <c r="AT55" i="2"/>
  <c r="AV55" i="2" s="1"/>
  <c r="AX55" i="2" s="1"/>
  <c r="AZ55" i="2" s="1"/>
  <c r="AY58" i="2"/>
  <c r="BA58" i="2" s="1"/>
  <c r="AT59" i="2"/>
  <c r="AV59" i="2" s="1"/>
  <c r="AX59" i="2" s="1"/>
  <c r="AZ59" i="2" s="1"/>
  <c r="AO33" i="2"/>
  <c r="AQ33" i="2" s="1"/>
  <c r="AS33" i="2" s="1"/>
  <c r="AU33" i="2" s="1"/>
  <c r="AW33" i="2" s="1"/>
  <c r="AY33" i="2" s="1"/>
  <c r="BA33" i="2" s="1"/>
  <c r="AL33" i="2"/>
  <c r="AN33" i="2" s="1"/>
  <c r="AP33" i="2" s="1"/>
  <c r="AR33" i="2" s="1"/>
  <c r="AT33" i="2" s="1"/>
  <c r="AV33" i="2" s="1"/>
  <c r="AX33" i="2" s="1"/>
  <c r="AZ33" i="2" s="1"/>
  <c r="AM33" i="2"/>
  <c r="AQ38" i="2"/>
  <c r="AS38" i="2"/>
  <c r="AU38" i="2" s="1"/>
  <c r="AW38" i="2" s="1"/>
  <c r="AY38" i="2" s="1"/>
  <c r="BA38" i="2" s="1"/>
  <c r="AJ10" i="2"/>
  <c r="AL10" i="2" s="1"/>
  <c r="AN10" i="2" s="1"/>
  <c r="AP10" i="2" s="1"/>
  <c r="AR10" i="2" s="1"/>
  <c r="AT10" i="2" s="1"/>
  <c r="AV10" i="2"/>
  <c r="AX10" i="2" s="1"/>
  <c r="AZ10" i="2" s="1"/>
  <c r="AK10" i="2"/>
  <c r="AM10" i="2" s="1"/>
  <c r="AO10" i="2" s="1"/>
  <c r="AQ10" i="2" s="1"/>
  <c r="AS10" i="2" s="1"/>
  <c r="AU10" i="2" s="1"/>
  <c r="AW10" i="2" s="1"/>
  <c r="AY10" i="2" s="1"/>
  <c r="BA10" i="2" s="1"/>
  <c r="AK6" i="2"/>
  <c r="AM6" i="2" s="1"/>
  <c r="AO6" i="2" s="1"/>
  <c r="AQ6" i="2" s="1"/>
  <c r="AS6" i="2" s="1"/>
  <c r="AU6" i="2" s="1"/>
  <c r="AW6" i="2" s="1"/>
  <c r="AJ6" i="2"/>
  <c r="AL6" i="2" s="1"/>
  <c r="AN6" i="2" s="1"/>
  <c r="AP6" i="2" s="1"/>
  <c r="AR6" i="2" s="1"/>
  <c r="AT6" i="2" s="1"/>
  <c r="AV6" i="2" s="1"/>
  <c r="R83" i="2"/>
  <c r="S83" i="2"/>
  <c r="T83" i="2"/>
  <c r="U83" i="2"/>
  <c r="AD83" i="2"/>
  <c r="AE83" i="2"/>
  <c r="AC83" i="2"/>
  <c r="AB83" i="2"/>
  <c r="Y83" i="2"/>
  <c r="X83" i="2"/>
  <c r="W83" i="2"/>
  <c r="V83" i="2"/>
  <c r="AW62" i="2"/>
  <c r="AY62" i="2" s="1"/>
  <c r="BA62" i="2" s="1"/>
  <c r="Z83" i="2"/>
  <c r="AA83" i="2"/>
  <c r="P83" i="2"/>
  <c r="N83" i="2"/>
  <c r="AJ35" i="2"/>
  <c r="AL35" i="2"/>
  <c r="AN35" i="2" s="1"/>
  <c r="AP35" i="2" s="1"/>
  <c r="AR35" i="2" s="1"/>
  <c r="AT35" i="2" s="1"/>
  <c r="AV35" i="2" s="1"/>
  <c r="AX35" i="2" s="1"/>
  <c r="AZ35" i="2" s="1"/>
  <c r="AK35" i="2"/>
  <c r="AM35" i="2"/>
  <c r="AO35" i="2" s="1"/>
  <c r="AQ35" i="2"/>
  <c r="AS35" i="2" s="1"/>
  <c r="AU35" i="2" s="1"/>
  <c r="AW35" i="2" s="1"/>
  <c r="AY35" i="2" s="1"/>
  <c r="BA35" i="2" s="1"/>
  <c r="AJ36" i="2"/>
  <c r="AL36" i="2" s="1"/>
  <c r="AN36" i="2" s="1"/>
  <c r="AP36" i="2" s="1"/>
  <c r="AR36" i="2" s="1"/>
  <c r="AT36" i="2" s="1"/>
  <c r="AV36" i="2" s="1"/>
  <c r="AX36" i="2" s="1"/>
  <c r="AZ36" i="2" s="1"/>
  <c r="AK36" i="2"/>
  <c r="AM36" i="2" s="1"/>
  <c r="AO36" i="2" s="1"/>
  <c r="AQ36" i="2" s="1"/>
  <c r="AS36" i="2" s="1"/>
  <c r="AJ37" i="2"/>
  <c r="AL37" i="2"/>
  <c r="AN37" i="2" s="1"/>
  <c r="AP37" i="2" s="1"/>
  <c r="AR37" i="2" s="1"/>
  <c r="AK37" i="2"/>
  <c r="AM37" i="2" s="1"/>
  <c r="AO37" i="2" s="1"/>
  <c r="AQ37" i="2" s="1"/>
  <c r="AS37" i="2" s="1"/>
  <c r="AU37" i="2" s="1"/>
  <c r="AW37" i="2" s="1"/>
  <c r="AY37" i="2" s="1"/>
  <c r="BA37" i="2" s="1"/>
  <c r="AJ38" i="2"/>
  <c r="AL38" i="2" s="1"/>
  <c r="AN38" i="2" s="1"/>
  <c r="AP38" i="2" s="1"/>
  <c r="AR38" i="2" s="1"/>
  <c r="AT38" i="2" s="1"/>
  <c r="AV38" i="2" s="1"/>
  <c r="AX38" i="2" s="1"/>
  <c r="AZ38" i="2" s="1"/>
  <c r="AK38" i="2"/>
  <c r="AM38" i="2" s="1"/>
  <c r="AO38" i="2" s="1"/>
  <c r="AJ39" i="2"/>
  <c r="AL39" i="2" s="1"/>
  <c r="AN39" i="2" s="1"/>
  <c r="AP39" i="2" s="1"/>
  <c r="AR39" i="2" s="1"/>
  <c r="AT39" i="2" s="1"/>
  <c r="AV39" i="2" s="1"/>
  <c r="AX39" i="2" s="1"/>
  <c r="AZ39" i="2" s="1"/>
  <c r="AK39" i="2"/>
  <c r="AM39" i="2" s="1"/>
  <c r="AO39" i="2" s="1"/>
  <c r="AQ39" i="2" s="1"/>
  <c r="AS39" i="2" s="1"/>
  <c r="AU39" i="2" s="1"/>
  <c r="AW39" i="2" s="1"/>
  <c r="AY39" i="2" s="1"/>
  <c r="BA39" i="2" s="1"/>
  <c r="AJ40" i="2"/>
  <c r="AL40" i="2" s="1"/>
  <c r="AN40" i="2" s="1"/>
  <c r="AP40" i="2" s="1"/>
  <c r="AR40" i="2" s="1"/>
  <c r="AT40" i="2" s="1"/>
  <c r="AV40" i="2" s="1"/>
  <c r="AX40" i="2" s="1"/>
  <c r="AZ40" i="2" s="1"/>
  <c r="AK40" i="2"/>
  <c r="AM40" i="2" s="1"/>
  <c r="AO40" i="2" s="1"/>
  <c r="AQ40" i="2" s="1"/>
  <c r="AS40" i="2" s="1"/>
  <c r="AU40" i="2" s="1"/>
  <c r="AW40" i="2" s="1"/>
  <c r="AY40" i="2" s="1"/>
  <c r="BA40" i="2" s="1"/>
  <c r="AJ41" i="2"/>
  <c r="AL41" i="2" s="1"/>
  <c r="AN41" i="2" s="1"/>
  <c r="AP41" i="2" s="1"/>
  <c r="AR41" i="2" s="1"/>
  <c r="AT41" i="2" s="1"/>
  <c r="AV41" i="2" s="1"/>
  <c r="AX41" i="2" s="1"/>
  <c r="AZ41" i="2" s="1"/>
  <c r="AK41" i="2"/>
  <c r="AM41" i="2" s="1"/>
  <c r="AO41" i="2"/>
  <c r="AQ41" i="2"/>
  <c r="AS41" i="2" s="1"/>
  <c r="AU41" i="2" s="1"/>
  <c r="AW41" i="2" s="1"/>
  <c r="AY41" i="2" s="1"/>
  <c r="BA41" i="2" s="1"/>
  <c r="AJ42" i="2"/>
  <c r="AL42" i="2" s="1"/>
  <c r="AN42" i="2" s="1"/>
  <c r="AP42" i="2" s="1"/>
  <c r="AR42" i="2" s="1"/>
  <c r="AT42" i="2" s="1"/>
  <c r="AV42" i="2" s="1"/>
  <c r="AX42" i="2" s="1"/>
  <c r="AZ42" i="2" s="1"/>
  <c r="AK42" i="2"/>
  <c r="AM42" i="2"/>
  <c r="AO42" i="2"/>
  <c r="AQ42" i="2" s="1"/>
  <c r="AS42" i="2"/>
  <c r="AU42" i="2" s="1"/>
  <c r="AW42" i="2" s="1"/>
  <c r="AY42" i="2" s="1"/>
  <c r="BA42" i="2" s="1"/>
  <c r="AJ43" i="2"/>
  <c r="AL43" i="2" s="1"/>
  <c r="AN43" i="2" s="1"/>
  <c r="AP43" i="2" s="1"/>
  <c r="AR43" i="2" s="1"/>
  <c r="AT43" i="2" s="1"/>
  <c r="AV43" i="2" s="1"/>
  <c r="AX43" i="2" s="1"/>
  <c r="AZ43" i="2" s="1"/>
  <c r="AK43" i="2"/>
  <c r="AM43" i="2"/>
  <c r="AO43" i="2" s="1"/>
  <c r="AQ43" i="2" s="1"/>
  <c r="AS43" i="2" s="1"/>
  <c r="AU43" i="2" s="1"/>
  <c r="AW43" i="2" s="1"/>
  <c r="AY43" i="2" s="1"/>
  <c r="BA43" i="2" s="1"/>
  <c r="AJ44" i="2"/>
  <c r="AL44" i="2"/>
  <c r="AN44" i="2" s="1"/>
  <c r="AP44" i="2"/>
  <c r="AR44" i="2"/>
  <c r="AT44" i="2" s="1"/>
  <c r="AV44" i="2" s="1"/>
  <c r="AX44" i="2" s="1"/>
  <c r="AZ44" i="2" s="1"/>
  <c r="AK44" i="2"/>
  <c r="AM44" i="2" s="1"/>
  <c r="AO44" i="2" s="1"/>
  <c r="AQ44" i="2" s="1"/>
  <c r="AS44" i="2" s="1"/>
  <c r="AU44" i="2" s="1"/>
  <c r="AW44" i="2" s="1"/>
  <c r="AY44" i="2" s="1"/>
  <c r="BA44" i="2" s="1"/>
  <c r="AJ45" i="2"/>
  <c r="AL45" i="2" s="1"/>
  <c r="AN45" i="2" s="1"/>
  <c r="AP45" i="2" s="1"/>
  <c r="AR45" i="2" s="1"/>
  <c r="AT45" i="2" s="1"/>
  <c r="AV45" i="2" s="1"/>
  <c r="AX45" i="2" s="1"/>
  <c r="AZ45" i="2" s="1"/>
  <c r="AK45" i="2"/>
  <c r="AM45" i="2" s="1"/>
  <c r="AO45" i="2" s="1"/>
  <c r="AQ45" i="2" s="1"/>
  <c r="AS45" i="2" s="1"/>
  <c r="AU45" i="2" s="1"/>
  <c r="AW45" i="2" s="1"/>
  <c r="AY45" i="2" s="1"/>
  <c r="BA45" i="2" s="1"/>
  <c r="AJ46" i="2"/>
  <c r="AL46" i="2" s="1"/>
  <c r="AN46" i="2" s="1"/>
  <c r="AP46" i="2" s="1"/>
  <c r="AR46" i="2" s="1"/>
  <c r="AT46" i="2" s="1"/>
  <c r="AV46" i="2" s="1"/>
  <c r="AX46" i="2" s="1"/>
  <c r="AZ46" i="2" s="1"/>
  <c r="AK46" i="2"/>
  <c r="AM46" i="2" s="1"/>
  <c r="AO46" i="2" s="1"/>
  <c r="AQ46" i="2" s="1"/>
  <c r="AS46" i="2" s="1"/>
  <c r="AU46" i="2" s="1"/>
  <c r="AW46" i="2" s="1"/>
  <c r="AY46" i="2" s="1"/>
  <c r="BA46" i="2" s="1"/>
  <c r="AJ47" i="2"/>
  <c r="AL47" i="2" s="1"/>
  <c r="AN47" i="2" s="1"/>
  <c r="AP47" i="2" s="1"/>
  <c r="AR47" i="2" s="1"/>
  <c r="AT47" i="2" s="1"/>
  <c r="AV47" i="2" s="1"/>
  <c r="AX47" i="2" s="1"/>
  <c r="AZ47" i="2" s="1"/>
  <c r="AK47" i="2"/>
  <c r="AM47" i="2"/>
  <c r="AO47" i="2"/>
  <c r="AQ47" i="2" s="1"/>
  <c r="AS47" i="2"/>
  <c r="AU47" i="2" s="1"/>
  <c r="AW47" i="2" s="1"/>
  <c r="AY47" i="2" s="1"/>
  <c r="BA47" i="2" s="1"/>
  <c r="AJ48" i="2"/>
  <c r="AL48" i="2" s="1"/>
  <c r="AN48" i="2" s="1"/>
  <c r="AP48" i="2" s="1"/>
  <c r="AR48" i="2" s="1"/>
  <c r="AT48" i="2" s="1"/>
  <c r="AV48" i="2" s="1"/>
  <c r="AX48" i="2" s="1"/>
  <c r="AZ48" i="2" s="1"/>
  <c r="AK48" i="2"/>
  <c r="AM48" i="2"/>
  <c r="AO48" i="2" s="1"/>
  <c r="AQ48" i="2" s="1"/>
  <c r="AS48" i="2" s="1"/>
  <c r="AU48" i="2" s="1"/>
  <c r="AW48" i="2" s="1"/>
  <c r="AY48" i="2" s="1"/>
  <c r="BA48" i="2" s="1"/>
  <c r="AJ49" i="2"/>
  <c r="AL49" i="2"/>
  <c r="AN49" i="2" s="1"/>
  <c r="AP49" i="2" s="1"/>
  <c r="AR49" i="2" s="1"/>
  <c r="AT49" i="2" s="1"/>
  <c r="AV49" i="2" s="1"/>
  <c r="AX49" i="2" s="1"/>
  <c r="AZ49" i="2" s="1"/>
  <c r="AK49" i="2"/>
  <c r="AM49" i="2"/>
  <c r="AO49" i="2" s="1"/>
  <c r="AQ49" i="2" s="1"/>
  <c r="AS49" i="2" s="1"/>
  <c r="AU49" i="2" s="1"/>
  <c r="AW49" i="2" s="1"/>
  <c r="AY49" i="2" s="1"/>
  <c r="BA49" i="2" s="1"/>
  <c r="AJ50" i="2"/>
  <c r="AL50" i="2" s="1"/>
  <c r="AN50" i="2" s="1"/>
  <c r="AP50" i="2" s="1"/>
  <c r="AR50" i="2" s="1"/>
  <c r="AT50" i="2" s="1"/>
  <c r="AV50" i="2" s="1"/>
  <c r="AX50" i="2" s="1"/>
  <c r="AZ50" i="2" s="1"/>
  <c r="AK50" i="2"/>
  <c r="AM50" i="2"/>
  <c r="AO50" i="2"/>
  <c r="AQ50" i="2" s="1"/>
  <c r="AS50" i="2" s="1"/>
  <c r="AU50" i="2" s="1"/>
  <c r="AW50" i="2" s="1"/>
  <c r="AY50" i="2" s="1"/>
  <c r="BA50" i="2" s="1"/>
  <c r="AJ51" i="2"/>
  <c r="AL51" i="2" s="1"/>
  <c r="AN51" i="2" s="1"/>
  <c r="AP51" i="2" s="1"/>
  <c r="AR51" i="2" s="1"/>
  <c r="AT51" i="2" s="1"/>
  <c r="AV51" i="2" s="1"/>
  <c r="AX51" i="2" s="1"/>
  <c r="AZ51" i="2" s="1"/>
  <c r="AK51" i="2"/>
  <c r="AM51" i="2"/>
  <c r="AO51" i="2"/>
  <c r="AQ51" i="2"/>
  <c r="AS51" i="2"/>
  <c r="AU51" i="2" s="1"/>
  <c r="AW51" i="2" s="1"/>
  <c r="AY51" i="2" s="1"/>
  <c r="BA51" i="2" s="1"/>
  <c r="AJ52" i="2"/>
  <c r="AL52" i="2" s="1"/>
  <c r="AN52" i="2" s="1"/>
  <c r="AP52" i="2" s="1"/>
  <c r="AR52" i="2" s="1"/>
  <c r="AT52" i="2" s="1"/>
  <c r="AV52" i="2" s="1"/>
  <c r="AX52" i="2" s="1"/>
  <c r="AZ52" i="2" s="1"/>
  <c r="AK52" i="2"/>
  <c r="AM52" i="2" s="1"/>
  <c r="AO52" i="2" s="1"/>
  <c r="AQ52" i="2" s="1"/>
  <c r="AS52" i="2" s="1"/>
  <c r="AU52" i="2" s="1"/>
  <c r="AW52" i="2" s="1"/>
  <c r="AY52" i="2" s="1"/>
  <c r="BA52" i="2" s="1"/>
  <c r="AJ53" i="2"/>
  <c r="AL53" i="2"/>
  <c r="AN53" i="2"/>
  <c r="AP53" i="2"/>
  <c r="AR53" i="2"/>
  <c r="AT53" i="2" s="1"/>
  <c r="AV53" i="2" s="1"/>
  <c r="AX53" i="2" s="1"/>
  <c r="AZ53" i="2" s="1"/>
  <c r="AK53" i="2"/>
  <c r="AM53" i="2" s="1"/>
  <c r="AO53" i="2" s="1"/>
  <c r="AQ53" i="2" s="1"/>
  <c r="AS53" i="2" s="1"/>
  <c r="AU53" i="2" s="1"/>
  <c r="AW53" i="2" s="1"/>
  <c r="AY53" i="2" s="1"/>
  <c r="BA53" i="2" s="1"/>
  <c r="AJ54" i="2"/>
  <c r="AL54" i="2"/>
  <c r="AN54" i="2" s="1"/>
  <c r="AP54" i="2" s="1"/>
  <c r="AR54" i="2" s="1"/>
  <c r="AT54" i="2" s="1"/>
  <c r="AV54" i="2" s="1"/>
  <c r="AX54" i="2" s="1"/>
  <c r="AZ54" i="2" s="1"/>
  <c r="AK54" i="2"/>
  <c r="AM54" i="2"/>
  <c r="AO54" i="2"/>
  <c r="AQ54" i="2" s="1"/>
  <c r="AS54" i="2" s="1"/>
  <c r="AU54" i="2" s="1"/>
  <c r="AW54" i="2" s="1"/>
  <c r="AY54" i="2" s="1"/>
  <c r="BA54" i="2" s="1"/>
  <c r="AJ55" i="2"/>
  <c r="AL55" i="2"/>
  <c r="AN55" i="2" s="1"/>
  <c r="AP55" i="2" s="1"/>
  <c r="AR55" i="2" s="1"/>
  <c r="AK55" i="2"/>
  <c r="AM55" i="2"/>
  <c r="AO55" i="2"/>
  <c r="AQ55" i="2"/>
  <c r="AS55" i="2" s="1"/>
  <c r="AU55" i="2" s="1"/>
  <c r="AW55" i="2" s="1"/>
  <c r="AY55" i="2" s="1"/>
  <c r="BA55" i="2" s="1"/>
  <c r="AJ56" i="2"/>
  <c r="AL56" i="2" s="1"/>
  <c r="AN56" i="2" s="1"/>
  <c r="AP56" i="2" s="1"/>
  <c r="AR56" i="2" s="1"/>
  <c r="AT56" i="2" s="1"/>
  <c r="AV56" i="2" s="1"/>
  <c r="AX56" i="2" s="1"/>
  <c r="AZ56" i="2" s="1"/>
  <c r="AK56" i="2"/>
  <c r="AM56" i="2" s="1"/>
  <c r="AO56" i="2" s="1"/>
  <c r="AQ56" i="2" s="1"/>
  <c r="AS56" i="2" s="1"/>
  <c r="AU56" i="2" s="1"/>
  <c r="AW56" i="2" s="1"/>
  <c r="AY56" i="2" s="1"/>
  <c r="BA56" i="2" s="1"/>
  <c r="AJ57" i="2"/>
  <c r="AL57" i="2" s="1"/>
  <c r="AN57" i="2" s="1"/>
  <c r="AP57" i="2" s="1"/>
  <c r="AR57" i="2" s="1"/>
  <c r="AT57" i="2" s="1"/>
  <c r="AV57" i="2" s="1"/>
  <c r="AX57" i="2" s="1"/>
  <c r="AZ57" i="2" s="1"/>
  <c r="AK57" i="2"/>
  <c r="AM57" i="2" s="1"/>
  <c r="AO57" i="2" s="1"/>
  <c r="AQ57" i="2" s="1"/>
  <c r="AS57" i="2" s="1"/>
  <c r="AU57" i="2" s="1"/>
  <c r="AW57" i="2" s="1"/>
  <c r="AY57" i="2" s="1"/>
  <c r="BA57" i="2" s="1"/>
  <c r="AJ58" i="2"/>
  <c r="AL58" i="2"/>
  <c r="AN58" i="2"/>
  <c r="AP58" i="2"/>
  <c r="AR58" i="2" s="1"/>
  <c r="AT58" i="2" s="1"/>
  <c r="AV58" i="2" s="1"/>
  <c r="AX58" i="2" s="1"/>
  <c r="AZ58" i="2" s="1"/>
  <c r="AK58" i="2"/>
  <c r="AM58" i="2" s="1"/>
  <c r="AO58" i="2" s="1"/>
  <c r="AQ58" i="2" s="1"/>
  <c r="AS58" i="2" s="1"/>
  <c r="AU58" i="2" s="1"/>
  <c r="AW58" i="2" s="1"/>
  <c r="AJ59" i="2"/>
  <c r="AL59" i="2"/>
  <c r="AN59" i="2" s="1"/>
  <c r="AP59" i="2" s="1"/>
  <c r="AR59" i="2" s="1"/>
  <c r="AK59" i="2"/>
  <c r="AM59" i="2" s="1"/>
  <c r="AO59" i="2" s="1"/>
  <c r="AQ59" i="2" s="1"/>
  <c r="AS59" i="2" s="1"/>
  <c r="AU59" i="2" s="1"/>
  <c r="AW59" i="2" s="1"/>
  <c r="AY59" i="2" s="1"/>
  <c r="BA59" i="2" s="1"/>
  <c r="AJ60" i="2"/>
  <c r="AL60" i="2" s="1"/>
  <c r="AN60" i="2" s="1"/>
  <c r="AP60" i="2" s="1"/>
  <c r="AR60" i="2" s="1"/>
  <c r="AT60" i="2" s="1"/>
  <c r="AV60" i="2" s="1"/>
  <c r="AX60" i="2" s="1"/>
  <c r="AZ60" i="2" s="1"/>
  <c r="AK60" i="2"/>
  <c r="AM60" i="2" s="1"/>
  <c r="AO60" i="2" s="1"/>
  <c r="AQ60" i="2" s="1"/>
  <c r="AS60" i="2" s="1"/>
  <c r="AU60" i="2" s="1"/>
  <c r="AW60" i="2" s="1"/>
  <c r="AY60" i="2" s="1"/>
  <c r="BA60" i="2" s="1"/>
  <c r="AJ61" i="2"/>
  <c r="AL61" i="2" s="1"/>
  <c r="AN61" i="2" s="1"/>
  <c r="AP61" i="2" s="1"/>
  <c r="AR61" i="2" s="1"/>
  <c r="AT61" i="2" s="1"/>
  <c r="AV61" i="2" s="1"/>
  <c r="AX61" i="2" s="1"/>
  <c r="AZ61" i="2" s="1"/>
  <c r="AK61" i="2"/>
  <c r="AM61" i="2"/>
  <c r="AO61" i="2" s="1"/>
  <c r="AQ61" i="2" s="1"/>
  <c r="AS61" i="2" s="1"/>
  <c r="AU61" i="2" s="1"/>
  <c r="AW61" i="2" s="1"/>
  <c r="AY61" i="2" s="1"/>
  <c r="BA61" i="2" s="1"/>
  <c r="AJ62" i="2"/>
  <c r="AL62" i="2"/>
  <c r="AN62" i="2" s="1"/>
  <c r="AP62" i="2" s="1"/>
  <c r="AR62" i="2" s="1"/>
  <c r="AT62" i="2" s="1"/>
  <c r="AV62" i="2" s="1"/>
  <c r="AX62" i="2" s="1"/>
  <c r="AZ62" i="2" s="1"/>
  <c r="AK62" i="2"/>
  <c r="AM62" i="2"/>
  <c r="AO62" i="2"/>
  <c r="AQ62" i="2"/>
  <c r="AS62" i="2"/>
  <c r="AU62" i="2" s="1"/>
  <c r="AJ63" i="2"/>
  <c r="AL63" i="2" s="1"/>
  <c r="AN63" i="2" s="1"/>
  <c r="AP63" i="2" s="1"/>
  <c r="AR63" i="2" s="1"/>
  <c r="AT63" i="2" s="1"/>
  <c r="AV63" i="2" s="1"/>
  <c r="AX63" i="2" s="1"/>
  <c r="AZ63" i="2" s="1"/>
  <c r="AK63" i="2"/>
  <c r="AM63" i="2" s="1"/>
  <c r="AO63" i="2" s="1"/>
  <c r="AQ63" i="2" s="1"/>
  <c r="AS63" i="2" s="1"/>
  <c r="AU63" i="2" s="1"/>
  <c r="AW63" i="2" s="1"/>
  <c r="AY63" i="2" s="1"/>
  <c r="BA63" i="2" s="1"/>
  <c r="AJ64" i="2"/>
  <c r="AL64" i="2"/>
  <c r="AN64" i="2" s="1"/>
  <c r="AP64" i="2" s="1"/>
  <c r="AR64" i="2" s="1"/>
  <c r="AT64" i="2" s="1"/>
  <c r="AV64" i="2" s="1"/>
  <c r="AX64" i="2" s="1"/>
  <c r="AZ64" i="2" s="1"/>
  <c r="AK64" i="2"/>
  <c r="AM64" i="2" s="1"/>
  <c r="AO64" i="2" s="1"/>
  <c r="AQ64" i="2" s="1"/>
  <c r="AS64" i="2" s="1"/>
  <c r="AU64" i="2" s="1"/>
  <c r="AW64" i="2" s="1"/>
  <c r="AY64" i="2" s="1"/>
  <c r="BA64" i="2" s="1"/>
  <c r="AJ65" i="2"/>
  <c r="AL65" i="2"/>
  <c r="AN65" i="2"/>
  <c r="AP65" i="2" s="1"/>
  <c r="AR65" i="2" s="1"/>
  <c r="AT65" i="2" s="1"/>
  <c r="AV65" i="2" s="1"/>
  <c r="AX65" i="2" s="1"/>
  <c r="AZ65" i="2" s="1"/>
  <c r="AK65" i="2"/>
  <c r="AM65" i="2" s="1"/>
  <c r="AO65" i="2"/>
  <c r="AQ65" i="2" s="1"/>
  <c r="AS65" i="2"/>
  <c r="AU65" i="2" s="1"/>
  <c r="AW65" i="2" s="1"/>
  <c r="AY65" i="2" s="1"/>
  <c r="BA65" i="2" s="1"/>
  <c r="AJ66" i="2"/>
  <c r="AL66" i="2"/>
  <c r="AN66" i="2"/>
  <c r="AP66" i="2" s="1"/>
  <c r="AR66" i="2" s="1"/>
  <c r="AT66" i="2" s="1"/>
  <c r="AV66" i="2" s="1"/>
  <c r="AX66" i="2" s="1"/>
  <c r="AZ66" i="2" s="1"/>
  <c r="AK66" i="2"/>
  <c r="AM66" i="2"/>
  <c r="AO66" i="2" s="1"/>
  <c r="AQ66" i="2" s="1"/>
  <c r="AS66" i="2" s="1"/>
  <c r="AU66" i="2" s="1"/>
  <c r="AW66" i="2" s="1"/>
  <c r="AY66" i="2" s="1"/>
  <c r="BA66" i="2" s="1"/>
  <c r="AJ67" i="2"/>
  <c r="AL67" i="2"/>
  <c r="AN67" i="2" s="1"/>
  <c r="AP67" i="2" s="1"/>
  <c r="AR67" i="2"/>
  <c r="AT67" i="2" s="1"/>
  <c r="AV67" i="2" s="1"/>
  <c r="AX67" i="2" s="1"/>
  <c r="AZ67" i="2" s="1"/>
  <c r="AK67" i="2"/>
  <c r="AM67" i="2" s="1"/>
  <c r="AO67" i="2" s="1"/>
  <c r="AQ67" i="2" s="1"/>
  <c r="AS67" i="2" s="1"/>
  <c r="AU67" i="2" s="1"/>
  <c r="AW67" i="2" s="1"/>
  <c r="AY67" i="2" s="1"/>
  <c r="BA67" i="2" s="1"/>
  <c r="AJ68" i="2"/>
  <c r="AL68" i="2"/>
  <c r="AN68" i="2" s="1"/>
  <c r="AP68" i="2" s="1"/>
  <c r="AR68" i="2" s="1"/>
  <c r="AT68" i="2" s="1"/>
  <c r="AV68" i="2" s="1"/>
  <c r="AX68" i="2" s="1"/>
  <c r="AZ68" i="2" s="1"/>
  <c r="AK68" i="2"/>
  <c r="AM68" i="2"/>
  <c r="AO68" i="2"/>
  <c r="AQ68" i="2"/>
  <c r="AS68" i="2" s="1"/>
  <c r="AU68" i="2" s="1"/>
  <c r="AW68" i="2" s="1"/>
  <c r="AY68" i="2" s="1"/>
  <c r="BA68" i="2" s="1"/>
  <c r="AJ69" i="2"/>
  <c r="AL69" i="2"/>
  <c r="AN69" i="2" s="1"/>
  <c r="AP69" i="2" s="1"/>
  <c r="AR69" i="2" s="1"/>
  <c r="AT69" i="2" s="1"/>
  <c r="AV69" i="2" s="1"/>
  <c r="AX69" i="2" s="1"/>
  <c r="AZ69" i="2" s="1"/>
  <c r="AK69" i="2"/>
  <c r="AM69" i="2" s="1"/>
  <c r="AO69" i="2" s="1"/>
  <c r="AQ69" i="2"/>
  <c r="AS69" i="2"/>
  <c r="AU69" i="2" s="1"/>
  <c r="AW69" i="2" s="1"/>
  <c r="AY69" i="2" s="1"/>
  <c r="BA69" i="2" s="1"/>
  <c r="AJ70" i="2"/>
  <c r="AL70" i="2" s="1"/>
  <c r="AN70" i="2" s="1"/>
  <c r="AP70" i="2" s="1"/>
  <c r="AR70" i="2" s="1"/>
  <c r="AT70" i="2" s="1"/>
  <c r="AV70" i="2" s="1"/>
  <c r="AX70" i="2" s="1"/>
  <c r="AZ70" i="2" s="1"/>
  <c r="AK70" i="2"/>
  <c r="AM70" i="2" s="1"/>
  <c r="AO70" i="2" s="1"/>
  <c r="AQ70" i="2" s="1"/>
  <c r="AS70" i="2" s="1"/>
  <c r="AU70" i="2" s="1"/>
  <c r="AW70" i="2" s="1"/>
  <c r="AY70" i="2" s="1"/>
  <c r="BA70" i="2" s="1"/>
  <c r="AJ71" i="2"/>
  <c r="AL71" i="2"/>
  <c r="AN71" i="2" s="1"/>
  <c r="AP71" i="2"/>
  <c r="AR71" i="2" s="1"/>
  <c r="AT71" i="2" s="1"/>
  <c r="AV71" i="2" s="1"/>
  <c r="AX71" i="2" s="1"/>
  <c r="AZ71" i="2" s="1"/>
  <c r="AK71" i="2"/>
  <c r="AM71" i="2" s="1"/>
  <c r="AO71" i="2" s="1"/>
  <c r="AQ71" i="2" s="1"/>
  <c r="AS71" i="2" s="1"/>
  <c r="AU71" i="2" s="1"/>
  <c r="AW71" i="2" s="1"/>
  <c r="AY71" i="2" s="1"/>
  <c r="BA71" i="2" s="1"/>
  <c r="AJ72" i="2"/>
  <c r="AL72" i="2"/>
  <c r="AN72" i="2" s="1"/>
  <c r="AP72" i="2" s="1"/>
  <c r="AR72" i="2" s="1"/>
  <c r="AT72" i="2" s="1"/>
  <c r="AV72" i="2" s="1"/>
  <c r="AX72" i="2" s="1"/>
  <c r="AZ72" i="2" s="1"/>
  <c r="AK72" i="2"/>
  <c r="AM72" i="2" s="1"/>
  <c r="AO72" i="2" s="1"/>
  <c r="AQ72" i="2" s="1"/>
  <c r="AS72" i="2" s="1"/>
  <c r="AU72" i="2" s="1"/>
  <c r="AW72" i="2" s="1"/>
  <c r="AY72" i="2" s="1"/>
  <c r="BA72" i="2" s="1"/>
  <c r="AJ73" i="2"/>
  <c r="AL73" i="2" s="1"/>
  <c r="AN73" i="2"/>
  <c r="AP73" i="2"/>
  <c r="AR73" i="2" s="1"/>
  <c r="AT73" i="2" s="1"/>
  <c r="AV73" i="2" s="1"/>
  <c r="AX73" i="2" s="1"/>
  <c r="AZ73" i="2" s="1"/>
  <c r="AK73" i="2"/>
  <c r="AM73" i="2"/>
  <c r="AO73" i="2" s="1"/>
  <c r="AQ73" i="2" s="1"/>
  <c r="AS73" i="2" s="1"/>
  <c r="AU73" i="2" s="1"/>
  <c r="AW73" i="2" s="1"/>
  <c r="AY73" i="2" s="1"/>
  <c r="BA73" i="2" s="1"/>
  <c r="AJ74" i="2"/>
  <c r="AL74" i="2" s="1"/>
  <c r="AN74" i="2" s="1"/>
  <c r="AP74" i="2" s="1"/>
  <c r="AR74" i="2" s="1"/>
  <c r="AT74" i="2" s="1"/>
  <c r="AV74" i="2" s="1"/>
  <c r="AX74" i="2" s="1"/>
  <c r="AZ74" i="2" s="1"/>
  <c r="AK74" i="2"/>
  <c r="AM74" i="2"/>
  <c r="AO74" i="2"/>
  <c r="AQ74" i="2" s="1"/>
  <c r="AS74" i="2" s="1"/>
  <c r="AU74" i="2" s="1"/>
  <c r="AW74" i="2" s="1"/>
  <c r="AY74" i="2" s="1"/>
  <c r="BA74" i="2" s="1"/>
  <c r="AJ75" i="2"/>
  <c r="AL75" i="2" s="1"/>
  <c r="AN75" i="2" s="1"/>
  <c r="AP75" i="2" s="1"/>
  <c r="AR75" i="2" s="1"/>
  <c r="AT75" i="2" s="1"/>
  <c r="AV75" i="2" s="1"/>
  <c r="AX75" i="2" s="1"/>
  <c r="AZ75" i="2" s="1"/>
  <c r="AK75" i="2"/>
  <c r="AM75" i="2"/>
  <c r="AO75" i="2" s="1"/>
  <c r="AQ75" i="2" s="1"/>
  <c r="AS75" i="2" s="1"/>
  <c r="AU75" i="2" s="1"/>
  <c r="AW75" i="2" s="1"/>
  <c r="AY75" i="2" s="1"/>
  <c r="BA75" i="2" s="1"/>
  <c r="AJ76" i="2"/>
  <c r="AL76" i="2"/>
  <c r="AN76" i="2"/>
  <c r="AP76" i="2" s="1"/>
  <c r="AR76" i="2" s="1"/>
  <c r="AT76" i="2" s="1"/>
  <c r="AV76" i="2" s="1"/>
  <c r="AX76" i="2" s="1"/>
  <c r="AZ76" i="2" s="1"/>
  <c r="AK76" i="2"/>
  <c r="AM76" i="2" s="1"/>
  <c r="AO76" i="2" s="1"/>
  <c r="AQ76" i="2" s="1"/>
  <c r="AS76" i="2" s="1"/>
  <c r="AU76" i="2" s="1"/>
  <c r="AW76" i="2" s="1"/>
  <c r="AY76" i="2" s="1"/>
  <c r="BA76" i="2" s="1"/>
  <c r="AJ77" i="2"/>
  <c r="AL77" i="2" s="1"/>
  <c r="AN77" i="2" s="1"/>
  <c r="AP77" i="2" s="1"/>
  <c r="AR77" i="2" s="1"/>
  <c r="AT77" i="2" s="1"/>
  <c r="AV77" i="2" s="1"/>
  <c r="AX77" i="2" s="1"/>
  <c r="AZ77" i="2" s="1"/>
  <c r="AK77" i="2"/>
  <c r="AM77" i="2" s="1"/>
  <c r="AO77" i="2" s="1"/>
  <c r="AQ77" i="2" s="1"/>
  <c r="AS77" i="2" s="1"/>
  <c r="AU77" i="2" s="1"/>
  <c r="AW77" i="2" s="1"/>
  <c r="AY77" i="2" s="1"/>
  <c r="BA77" i="2" s="1"/>
  <c r="AJ78" i="2"/>
  <c r="AL78" i="2" s="1"/>
  <c r="AN78" i="2"/>
  <c r="AP78" i="2"/>
  <c r="AR78" i="2" s="1"/>
  <c r="AT78" i="2" s="1"/>
  <c r="AV78" i="2" s="1"/>
  <c r="AX78" i="2" s="1"/>
  <c r="AZ78" i="2" s="1"/>
  <c r="AK78" i="2"/>
  <c r="AM78" i="2" s="1"/>
  <c r="AO78" i="2" s="1"/>
  <c r="AQ78" i="2" s="1"/>
  <c r="AS78" i="2" s="1"/>
  <c r="AU78" i="2" s="1"/>
  <c r="AW78" i="2" s="1"/>
  <c r="AY78" i="2" s="1"/>
  <c r="BA78" i="2" s="1"/>
  <c r="AJ79" i="2"/>
  <c r="AL79" i="2"/>
  <c r="AN79" i="2"/>
  <c r="AP79" i="2" s="1"/>
  <c r="AR79" i="2" s="1"/>
  <c r="AT79" i="2" s="1"/>
  <c r="AV79" i="2" s="1"/>
  <c r="AX79" i="2" s="1"/>
  <c r="AZ79" i="2" s="1"/>
  <c r="AK79" i="2"/>
  <c r="AM79" i="2" s="1"/>
  <c r="AO79" i="2" s="1"/>
  <c r="AQ79" i="2" s="1"/>
  <c r="AS79" i="2" s="1"/>
  <c r="AU79" i="2" s="1"/>
  <c r="AW79" i="2" s="1"/>
  <c r="AY79" i="2" s="1"/>
  <c r="BA79" i="2" s="1"/>
  <c r="AJ80" i="2"/>
  <c r="AL80" i="2" s="1"/>
  <c r="AN80" i="2" s="1"/>
  <c r="AP80" i="2" s="1"/>
  <c r="AR80" i="2" s="1"/>
  <c r="AT80" i="2" s="1"/>
  <c r="AV80" i="2" s="1"/>
  <c r="AX80" i="2" s="1"/>
  <c r="AZ80" i="2" s="1"/>
  <c r="AK80" i="2"/>
  <c r="AM80" i="2" s="1"/>
  <c r="AO80" i="2" s="1"/>
  <c r="AQ80" i="2" s="1"/>
  <c r="AS80" i="2" s="1"/>
  <c r="AU80" i="2" s="1"/>
  <c r="AW80" i="2" s="1"/>
  <c r="AY80" i="2" s="1"/>
  <c r="BA80" i="2" s="1"/>
  <c r="AJ81" i="2"/>
  <c r="AL81" i="2"/>
  <c r="AN81" i="2" s="1"/>
  <c r="AP81" i="2" s="1"/>
  <c r="AR81" i="2" s="1"/>
  <c r="AT81" i="2" s="1"/>
  <c r="AV81" i="2" s="1"/>
  <c r="AX81" i="2" s="1"/>
  <c r="AZ81" i="2" s="1"/>
  <c r="AK81" i="2"/>
  <c r="AM81" i="2" s="1"/>
  <c r="AO81" i="2" s="1"/>
  <c r="AQ81" i="2" s="1"/>
  <c r="AS81" i="2" s="1"/>
  <c r="AU81" i="2" s="1"/>
  <c r="AW81" i="2" s="1"/>
  <c r="AY81" i="2" s="1"/>
  <c r="BA81" i="2" s="1"/>
  <c r="AJ82" i="2"/>
  <c r="AL82" i="2" s="1"/>
  <c r="AN82" i="2" s="1"/>
  <c r="AP82" i="2" s="1"/>
  <c r="AR82" i="2" s="1"/>
  <c r="AT82" i="2" s="1"/>
  <c r="AV82" i="2" s="1"/>
  <c r="AX82" i="2" s="1"/>
  <c r="AZ82" i="2" s="1"/>
  <c r="AK82" i="2"/>
  <c r="AM82" i="2"/>
  <c r="AO82" i="2"/>
  <c r="AQ82" i="2" s="1"/>
  <c r="AS82" i="2" s="1"/>
  <c r="AU82" i="2" s="1"/>
  <c r="AW82" i="2" s="1"/>
  <c r="AY82" i="2" s="1"/>
  <c r="BA82" i="2" s="1"/>
  <c r="AK31" i="2"/>
  <c r="AM31" i="2"/>
  <c r="AO31" i="2"/>
  <c r="AQ31" i="2" s="1"/>
  <c r="AS31" i="2" s="1"/>
  <c r="AU31" i="2" s="1"/>
  <c r="AW31" i="2" s="1"/>
  <c r="AY31" i="2" s="1"/>
  <c r="BA31" i="2" s="1"/>
  <c r="AJ12" i="2"/>
  <c r="AL12" i="2" s="1"/>
  <c r="AN12" i="2" s="1"/>
  <c r="AP12" i="2" s="1"/>
  <c r="AR12" i="2" s="1"/>
  <c r="AT12" i="2" s="1"/>
  <c r="AV12" i="2" s="1"/>
  <c r="AX12" i="2" s="1"/>
  <c r="AZ12" i="2" s="1"/>
  <c r="AK12" i="2"/>
  <c r="AM12" i="2"/>
  <c r="AO12" i="2" s="1"/>
  <c r="AQ12" i="2" s="1"/>
  <c r="AS12" i="2" s="1"/>
  <c r="AU12" i="2" s="1"/>
  <c r="AW12" i="2" s="1"/>
  <c r="AY12" i="2" s="1"/>
  <c r="BA12" i="2" s="1"/>
  <c r="AK7" i="2"/>
  <c r="AM7" i="2" s="1"/>
  <c r="AO7" i="2" s="1"/>
  <c r="AQ7" i="2" s="1"/>
  <c r="AS7" i="2" s="1"/>
  <c r="AU7" i="2" s="1"/>
  <c r="AW7" i="2" s="1"/>
  <c r="AY7" i="2" s="1"/>
  <c r="BA7" i="2" s="1"/>
  <c r="AK8" i="2"/>
  <c r="AM8" i="2" s="1"/>
  <c r="AO8" i="2" s="1"/>
  <c r="AQ8" i="2" s="1"/>
  <c r="AS8" i="2" s="1"/>
  <c r="AU8" i="2" s="1"/>
  <c r="AW8" i="2" s="1"/>
  <c r="AY8" i="2" s="1"/>
  <c r="BA8" i="2" s="1"/>
  <c r="AK9" i="2"/>
  <c r="AM9" i="2"/>
  <c r="AO9" i="2" s="1"/>
  <c r="AQ9" i="2" s="1"/>
  <c r="AS9" i="2" s="1"/>
  <c r="AU9" i="2" s="1"/>
  <c r="AW9" i="2" s="1"/>
  <c r="AY9" i="2" s="1"/>
  <c r="BA9" i="2" s="1"/>
  <c r="AJ7" i="2"/>
  <c r="AL7" i="2" s="1"/>
  <c r="AN7" i="2" s="1"/>
  <c r="AP7" i="2" s="1"/>
  <c r="AR7" i="2" s="1"/>
  <c r="AT7" i="2" s="1"/>
  <c r="AV7" i="2" s="1"/>
  <c r="AX7" i="2" s="1"/>
  <c r="AZ7" i="2" s="1"/>
  <c r="AJ8" i="2"/>
  <c r="AL8" i="2" s="1"/>
  <c r="AN8" i="2" s="1"/>
  <c r="AP8" i="2" s="1"/>
  <c r="AR8" i="2" s="1"/>
  <c r="AT8" i="2" s="1"/>
  <c r="AV8" i="2" s="1"/>
  <c r="AX8" i="2" s="1"/>
  <c r="AZ8" i="2" s="1"/>
  <c r="AJ9" i="2"/>
  <c r="AL9" i="2"/>
  <c r="AN9" i="2" s="1"/>
  <c r="AP9" i="2" s="1"/>
  <c r="AR9" i="2" s="1"/>
  <c r="AT9" i="2" s="1"/>
  <c r="AV9" i="2" s="1"/>
  <c r="AX9" i="2" s="1"/>
  <c r="AZ9" i="2" s="1"/>
  <c r="Q83" i="2"/>
  <c r="AJ34" i="2"/>
  <c r="AL34" i="2" s="1"/>
  <c r="AN34" i="2" s="1"/>
  <c r="AP34" i="2" s="1"/>
  <c r="AR34" i="2" s="1"/>
  <c r="AT34" i="2" s="1"/>
  <c r="AV34" i="2" s="1"/>
  <c r="AX34" i="2" s="1"/>
  <c r="AZ34" i="2" s="1"/>
  <c r="AK34" i="2"/>
  <c r="AM34" i="2" s="1"/>
  <c r="AO34" i="2" s="1"/>
  <c r="AQ34" i="2" s="1"/>
  <c r="AS34" i="2" s="1"/>
  <c r="AU34" i="2" s="1"/>
  <c r="AW34" i="2" s="1"/>
  <c r="AY34" i="2" s="1"/>
  <c r="BA34" i="2" s="1"/>
  <c r="AJ13" i="2"/>
  <c r="AL13" i="2"/>
  <c r="AN13" i="2" s="1"/>
  <c r="AP13" i="2" s="1"/>
  <c r="AR13" i="2" s="1"/>
  <c r="AT13" i="2" s="1"/>
  <c r="AV13" i="2" s="1"/>
  <c r="AX13" i="2" s="1"/>
  <c r="AZ13" i="2" s="1"/>
  <c r="AK13" i="2"/>
  <c r="AM13" i="2"/>
  <c r="AO13" i="2" s="1"/>
  <c r="AQ13" i="2" s="1"/>
  <c r="AS13" i="2" s="1"/>
  <c r="AU13" i="2" s="1"/>
  <c r="AW13" i="2" s="1"/>
  <c r="AY13" i="2" s="1"/>
  <c r="BA13" i="2" s="1"/>
  <c r="AJ14" i="2"/>
  <c r="AL14" i="2" s="1"/>
  <c r="AN14" i="2" s="1"/>
  <c r="AP14" i="2" s="1"/>
  <c r="AR14" i="2" s="1"/>
  <c r="AT14" i="2" s="1"/>
  <c r="AV14" i="2" s="1"/>
  <c r="AX14" i="2" s="1"/>
  <c r="AZ14" i="2" s="1"/>
  <c r="AK14" i="2"/>
  <c r="AM14" i="2" s="1"/>
  <c r="AO14" i="2" s="1"/>
  <c r="AQ14" i="2" s="1"/>
  <c r="AS14" i="2" s="1"/>
  <c r="AU14" i="2" s="1"/>
  <c r="AW14" i="2" s="1"/>
  <c r="AY14" i="2" s="1"/>
  <c r="BA14" i="2" s="1"/>
  <c r="AJ15" i="2"/>
  <c r="AL15" i="2"/>
  <c r="AN15" i="2" s="1"/>
  <c r="AP15" i="2" s="1"/>
  <c r="AR15" i="2" s="1"/>
  <c r="AT15" i="2" s="1"/>
  <c r="AV15" i="2" s="1"/>
  <c r="AX15" i="2" s="1"/>
  <c r="AZ15" i="2" s="1"/>
  <c r="AK15" i="2"/>
  <c r="AM15" i="2" s="1"/>
  <c r="AO15" i="2" s="1"/>
  <c r="AQ15" i="2" s="1"/>
  <c r="AS15" i="2" s="1"/>
  <c r="AU15" i="2" s="1"/>
  <c r="AW15" i="2" s="1"/>
  <c r="AY15" i="2" s="1"/>
  <c r="BA15" i="2" s="1"/>
  <c r="AJ16" i="2"/>
  <c r="AL16" i="2" s="1"/>
  <c r="AN16" i="2" s="1"/>
  <c r="AP16" i="2" s="1"/>
  <c r="AR16" i="2" s="1"/>
  <c r="AT16" i="2" s="1"/>
  <c r="AV16" i="2" s="1"/>
  <c r="AX16" i="2" s="1"/>
  <c r="AZ16" i="2" s="1"/>
  <c r="AK16" i="2"/>
  <c r="AM16" i="2"/>
  <c r="AO16" i="2" s="1"/>
  <c r="AQ16" i="2" s="1"/>
  <c r="AS16" i="2" s="1"/>
  <c r="AU16" i="2" s="1"/>
  <c r="AW16" i="2" s="1"/>
  <c r="AY16" i="2" s="1"/>
  <c r="BA16" i="2" s="1"/>
  <c r="AJ17" i="2"/>
  <c r="AL17" i="2"/>
  <c r="AN17" i="2"/>
  <c r="AP17" i="2" s="1"/>
  <c r="AR17" i="2" s="1"/>
  <c r="AT17" i="2" s="1"/>
  <c r="AV17" i="2" s="1"/>
  <c r="AX17" i="2" s="1"/>
  <c r="AZ17" i="2" s="1"/>
  <c r="AK17" i="2"/>
  <c r="AM17" i="2" s="1"/>
  <c r="AO17" i="2" s="1"/>
  <c r="AQ17" i="2" s="1"/>
  <c r="AS17" i="2" s="1"/>
  <c r="AU17" i="2" s="1"/>
  <c r="AW17" i="2" s="1"/>
  <c r="AY17" i="2" s="1"/>
  <c r="BA17" i="2" s="1"/>
  <c r="AJ18" i="2"/>
  <c r="AL18" i="2" s="1"/>
  <c r="AN18" i="2" s="1"/>
  <c r="AP18" i="2" s="1"/>
  <c r="AR18" i="2" s="1"/>
  <c r="AT18" i="2" s="1"/>
  <c r="AV18" i="2" s="1"/>
  <c r="AX18" i="2" s="1"/>
  <c r="AZ18" i="2" s="1"/>
  <c r="AK18" i="2"/>
  <c r="AM18" i="2" s="1"/>
  <c r="AO18" i="2" s="1"/>
  <c r="AQ18" i="2" s="1"/>
  <c r="AS18" i="2" s="1"/>
  <c r="AU18" i="2" s="1"/>
  <c r="AW18" i="2" s="1"/>
  <c r="AY18" i="2" s="1"/>
  <c r="BA18" i="2" s="1"/>
  <c r="AJ19" i="2"/>
  <c r="AL19" i="2"/>
  <c r="AN19" i="2"/>
  <c r="AP19" i="2" s="1"/>
  <c r="AR19" i="2" s="1"/>
  <c r="AT19" i="2" s="1"/>
  <c r="AV19" i="2" s="1"/>
  <c r="AX19" i="2" s="1"/>
  <c r="AZ19" i="2" s="1"/>
  <c r="AK19" i="2"/>
  <c r="AM19" i="2" s="1"/>
  <c r="AO19" i="2" s="1"/>
  <c r="AQ19" i="2" s="1"/>
  <c r="AS19" i="2" s="1"/>
  <c r="AU19" i="2" s="1"/>
  <c r="AW19" i="2" s="1"/>
  <c r="AY19" i="2" s="1"/>
  <c r="BA19" i="2" s="1"/>
  <c r="AJ20" i="2"/>
  <c r="AL20" i="2"/>
  <c r="AN20" i="2" s="1"/>
  <c r="AP20" i="2" s="1"/>
  <c r="AR20" i="2" s="1"/>
  <c r="AT20" i="2" s="1"/>
  <c r="AV20" i="2" s="1"/>
  <c r="AX20" i="2" s="1"/>
  <c r="AZ20" i="2" s="1"/>
  <c r="AK20" i="2"/>
  <c r="AM20" i="2" s="1"/>
  <c r="AO20" i="2" s="1"/>
  <c r="AQ20" i="2" s="1"/>
  <c r="AS20" i="2" s="1"/>
  <c r="AU20" i="2" s="1"/>
  <c r="AW20" i="2" s="1"/>
  <c r="AY20" i="2" s="1"/>
  <c r="BA20" i="2" s="1"/>
  <c r="AJ21" i="2"/>
  <c r="AL21" i="2"/>
  <c r="AN21" i="2" s="1"/>
  <c r="AP21" i="2" s="1"/>
  <c r="AR21" i="2" s="1"/>
  <c r="AT21" i="2" s="1"/>
  <c r="AV21" i="2" s="1"/>
  <c r="AX21" i="2" s="1"/>
  <c r="AZ21" i="2" s="1"/>
  <c r="AK21" i="2"/>
  <c r="AM21" i="2"/>
  <c r="AO21" i="2" s="1"/>
  <c r="AQ21" i="2" s="1"/>
  <c r="AS21" i="2" s="1"/>
  <c r="AU21" i="2" s="1"/>
  <c r="AW21" i="2" s="1"/>
  <c r="AY21" i="2" s="1"/>
  <c r="BA21" i="2" s="1"/>
  <c r="AJ22" i="2"/>
  <c r="AL22" i="2" s="1"/>
  <c r="AN22" i="2" s="1"/>
  <c r="AP22" i="2" s="1"/>
  <c r="AR22" i="2" s="1"/>
  <c r="AT22" i="2" s="1"/>
  <c r="AV22" i="2" s="1"/>
  <c r="AX22" i="2" s="1"/>
  <c r="AZ22" i="2" s="1"/>
  <c r="AK22" i="2"/>
  <c r="AM22" i="2" s="1"/>
  <c r="AO22" i="2" s="1"/>
  <c r="AQ22" i="2" s="1"/>
  <c r="AS22" i="2" s="1"/>
  <c r="AU22" i="2" s="1"/>
  <c r="AW22" i="2" s="1"/>
  <c r="AY22" i="2" s="1"/>
  <c r="BA22" i="2" s="1"/>
  <c r="AJ23" i="2"/>
  <c r="AL23" i="2"/>
  <c r="AN23" i="2" s="1"/>
  <c r="AP23" i="2" s="1"/>
  <c r="AR23" i="2" s="1"/>
  <c r="AT23" i="2" s="1"/>
  <c r="AV23" i="2" s="1"/>
  <c r="AX23" i="2" s="1"/>
  <c r="AZ23" i="2" s="1"/>
  <c r="AK23" i="2"/>
  <c r="AM23" i="2" s="1"/>
  <c r="AO23" i="2" s="1"/>
  <c r="AQ23" i="2" s="1"/>
  <c r="AS23" i="2" s="1"/>
  <c r="AU23" i="2" s="1"/>
  <c r="AW23" i="2" s="1"/>
  <c r="AY23" i="2" s="1"/>
  <c r="BA23" i="2" s="1"/>
  <c r="AJ24" i="2"/>
  <c r="AL24" i="2" s="1"/>
  <c r="AN24" i="2" s="1"/>
  <c r="AP24" i="2" s="1"/>
  <c r="AR24" i="2" s="1"/>
  <c r="AT24" i="2" s="1"/>
  <c r="AV24" i="2" s="1"/>
  <c r="AX24" i="2" s="1"/>
  <c r="AZ24" i="2" s="1"/>
  <c r="AK24" i="2"/>
  <c r="AM24" i="2"/>
  <c r="AO24" i="2"/>
  <c r="AQ24" i="2" s="1"/>
  <c r="AS24" i="2" s="1"/>
  <c r="AU24" i="2" s="1"/>
  <c r="AW24" i="2" s="1"/>
  <c r="AY24" i="2" s="1"/>
  <c r="BA24" i="2" s="1"/>
  <c r="AJ25" i="2"/>
  <c r="AL25" i="2"/>
  <c r="AN25" i="2" s="1"/>
  <c r="AP25" i="2" s="1"/>
  <c r="AR25" i="2" s="1"/>
  <c r="AT25" i="2" s="1"/>
  <c r="AV25" i="2" s="1"/>
  <c r="AX25" i="2" s="1"/>
  <c r="AZ25" i="2" s="1"/>
  <c r="AK25" i="2"/>
  <c r="AM25" i="2" s="1"/>
  <c r="AO25" i="2" s="1"/>
  <c r="AQ25" i="2" s="1"/>
  <c r="AS25" i="2" s="1"/>
  <c r="AU25" i="2" s="1"/>
  <c r="AW25" i="2" s="1"/>
  <c r="AY25" i="2" s="1"/>
  <c r="BA25" i="2" s="1"/>
  <c r="AJ26" i="2"/>
  <c r="AL26" i="2"/>
  <c r="AN26" i="2" s="1"/>
  <c r="AP26" i="2" s="1"/>
  <c r="AR26" i="2" s="1"/>
  <c r="AT26" i="2" s="1"/>
  <c r="AV26" i="2" s="1"/>
  <c r="AX26" i="2" s="1"/>
  <c r="AZ26" i="2" s="1"/>
  <c r="AK26" i="2"/>
  <c r="AM26" i="2"/>
  <c r="AO26" i="2" s="1"/>
  <c r="AQ26" i="2" s="1"/>
  <c r="AS26" i="2" s="1"/>
  <c r="AU26" i="2" s="1"/>
  <c r="AW26" i="2" s="1"/>
  <c r="AY26" i="2" s="1"/>
  <c r="BA26" i="2" s="1"/>
  <c r="AJ27" i="2"/>
  <c r="AL27" i="2" s="1"/>
  <c r="AN27" i="2" s="1"/>
  <c r="AP27" i="2" s="1"/>
  <c r="AR27" i="2" s="1"/>
  <c r="AT27" i="2" s="1"/>
  <c r="AV27" i="2" s="1"/>
  <c r="AX27" i="2" s="1"/>
  <c r="AZ27" i="2" s="1"/>
  <c r="AK27" i="2"/>
  <c r="AM27" i="2" s="1"/>
  <c r="AO27" i="2" s="1"/>
  <c r="AQ27" i="2" s="1"/>
  <c r="AS27" i="2" s="1"/>
  <c r="AU27" i="2" s="1"/>
  <c r="AW27" i="2" s="1"/>
  <c r="AY27" i="2" s="1"/>
  <c r="BA27" i="2" s="1"/>
  <c r="AJ28" i="2"/>
  <c r="AL28" i="2"/>
  <c r="AN28" i="2" s="1"/>
  <c r="AP28" i="2" s="1"/>
  <c r="AR28" i="2" s="1"/>
  <c r="AT28" i="2" s="1"/>
  <c r="AV28" i="2" s="1"/>
  <c r="AX28" i="2" s="1"/>
  <c r="AZ28" i="2" s="1"/>
  <c r="AK28" i="2"/>
  <c r="AM28" i="2" s="1"/>
  <c r="AO28" i="2" s="1"/>
  <c r="AQ28" i="2" s="1"/>
  <c r="AS28" i="2" s="1"/>
  <c r="AU28" i="2" s="1"/>
  <c r="AW28" i="2" s="1"/>
  <c r="AY28" i="2" s="1"/>
  <c r="BA28" i="2" s="1"/>
  <c r="AJ29" i="2"/>
  <c r="AL29" i="2" s="1"/>
  <c r="AN29" i="2" s="1"/>
  <c r="AP29" i="2" s="1"/>
  <c r="AR29" i="2" s="1"/>
  <c r="AT29" i="2" s="1"/>
  <c r="AV29" i="2" s="1"/>
  <c r="AX29" i="2" s="1"/>
  <c r="AZ29" i="2" s="1"/>
  <c r="AK29" i="2"/>
  <c r="AM29" i="2"/>
  <c r="AO29" i="2" s="1"/>
  <c r="AQ29" i="2" s="1"/>
  <c r="AS29" i="2" s="1"/>
  <c r="AU29" i="2" s="1"/>
  <c r="AW29" i="2" s="1"/>
  <c r="AY29" i="2" s="1"/>
  <c r="BA29" i="2" s="1"/>
  <c r="AJ30" i="2"/>
  <c r="AL30" i="2" s="1"/>
  <c r="AN30" i="2" s="1"/>
  <c r="AP30" i="2" s="1"/>
  <c r="AR30" i="2" s="1"/>
  <c r="AT30" i="2" s="1"/>
  <c r="AV30" i="2" s="1"/>
  <c r="AX30" i="2" s="1"/>
  <c r="AZ30" i="2" s="1"/>
  <c r="AK30" i="2"/>
  <c r="AM30" i="2"/>
  <c r="AO30" i="2" s="1"/>
  <c r="AQ30" i="2" s="1"/>
  <c r="AS30" i="2" s="1"/>
  <c r="AU30" i="2" s="1"/>
  <c r="AW30" i="2" s="1"/>
  <c r="AY30" i="2" s="1"/>
  <c r="BA30" i="2" s="1"/>
  <c r="AJ31" i="2"/>
  <c r="AL31" i="2" s="1"/>
  <c r="AN31" i="2" s="1"/>
  <c r="AP31" i="2" s="1"/>
  <c r="AR31" i="2" s="1"/>
  <c r="AT31" i="2" s="1"/>
  <c r="AV31" i="2" s="1"/>
  <c r="AX31" i="2" s="1"/>
  <c r="AZ31" i="2" s="1"/>
  <c r="AJ32" i="2"/>
  <c r="AL32" i="2"/>
  <c r="AN32" i="2" s="1"/>
  <c r="AP32" i="2" s="1"/>
  <c r="AR32" i="2" s="1"/>
  <c r="AT32" i="2" s="1"/>
  <c r="AV32" i="2" s="1"/>
  <c r="AX32" i="2" s="1"/>
  <c r="AZ32" i="2" s="1"/>
  <c r="AK32" i="2"/>
  <c r="AM32" i="2"/>
  <c r="AO32" i="2" s="1"/>
  <c r="AQ32" i="2" s="1"/>
  <c r="AS32" i="2" s="1"/>
  <c r="AU32" i="2" s="1"/>
  <c r="AW32" i="2" s="1"/>
  <c r="AY32" i="2" s="1"/>
  <c r="BA32" i="2" s="1"/>
  <c r="O83" i="2"/>
  <c r="M20" i="2"/>
  <c r="L20" i="2"/>
  <c r="M21" i="2"/>
  <c r="L21" i="2"/>
  <c r="M22" i="2"/>
  <c r="L22" i="2"/>
  <c r="M23" i="2"/>
  <c r="L23" i="2"/>
  <c r="M19" i="2"/>
  <c r="L19" i="2"/>
  <c r="L83" i="2" s="1"/>
  <c r="L6" i="2"/>
  <c r="M6" i="2"/>
  <c r="M83" i="2" s="1"/>
  <c r="K83" i="2"/>
  <c r="I83" i="2"/>
  <c r="AI83" i="2"/>
  <c r="AK83" i="2" s="1"/>
  <c r="AM83" i="2" s="1"/>
  <c r="AO83" i="2" s="1"/>
  <c r="AQ83" i="2" s="1"/>
  <c r="AS83" i="2" s="1"/>
  <c r="AU83" i="2" s="1"/>
  <c r="AX6" i="2"/>
  <c r="AZ6" i="2" s="1"/>
  <c r="BB6" i="2" s="1"/>
  <c r="BB83" i="2" s="1"/>
  <c r="AV83" i="2" l="1"/>
  <c r="AX83" i="2" s="1"/>
  <c r="AZ83" i="2" s="1"/>
  <c r="AY6" i="2"/>
  <c r="BA6" i="2" s="1"/>
  <c r="BC6" i="2" s="1"/>
  <c r="BC83" i="2" s="1"/>
  <c r="AW83" i="2"/>
  <c r="AY83" i="2" s="1"/>
  <c r="BA83" i="2" s="1"/>
  <c r="AJ83" i="2"/>
  <c r="AL83" i="2" s="1"/>
  <c r="AN83" i="2" s="1"/>
  <c r="AP83" i="2" s="1"/>
  <c r="AR83" i="2" s="1"/>
  <c r="AT83" i="2" s="1"/>
  <c r="AG83" i="2"/>
</calcChain>
</file>

<file path=xl/sharedStrings.xml><?xml version="1.0" encoding="utf-8"?>
<sst xmlns="http://schemas.openxmlformats.org/spreadsheetml/2006/main" count="1887" uniqueCount="120">
  <si>
    <t>（単位：千円）</t>
  </si>
  <si>
    <t>平成19年度</t>
  </si>
  <si>
    <t>平成20年度</t>
  </si>
  <si>
    <t>数量</t>
  </si>
  <si>
    <t>補助金額</t>
  </si>
  <si>
    <t>災害対応特殊消防ポンプ自動車</t>
  </si>
  <si>
    <t>災害対応特殊化学消防ポンプ自動車</t>
  </si>
  <si>
    <t>災害対応特殊はしご付消防ポンプ自動車</t>
  </si>
  <si>
    <t>救助工作車</t>
  </si>
  <si>
    <t>災害対応特殊屈折放水塔車</t>
  </si>
  <si>
    <t>特殊災害対応自動車</t>
  </si>
  <si>
    <t>支援車</t>
  </si>
  <si>
    <t>災害対応特殊小型動力ポンプ付水槽車</t>
  </si>
  <si>
    <t>救助消防ヘリコプター</t>
  </si>
  <si>
    <t>救助消防ヘリコプターテレビ電送システム</t>
  </si>
  <si>
    <t>ヘリコプター高度化資機材</t>
  </si>
  <si>
    <t>ヘリコプター消火用タンク</t>
  </si>
  <si>
    <t>救助用資機材</t>
  </si>
  <si>
    <t>高度救助用資機材</t>
  </si>
  <si>
    <t>高度探査装置</t>
  </si>
  <si>
    <t>テロ対策用特殊救助資機材</t>
  </si>
  <si>
    <t>海水利用型消防水利システム</t>
  </si>
  <si>
    <t>消防救急無線</t>
  </si>
  <si>
    <t>消防ポンプ自動車</t>
  </si>
  <si>
    <t>小型動力ポンプ</t>
  </si>
  <si>
    <t>消防専用電話装置</t>
  </si>
  <si>
    <t>小型動力ポンプ付積載車</t>
  </si>
  <si>
    <t>小型動力ポンプ付水槽車</t>
  </si>
  <si>
    <t>消防団活性化総合整備事業</t>
  </si>
  <si>
    <t>消防団総合整備事業</t>
  </si>
  <si>
    <t>防災無線</t>
  </si>
  <si>
    <t>高機能防災無線</t>
  </si>
  <si>
    <t>受令機</t>
  </si>
  <si>
    <t>林野火災工作車</t>
  </si>
  <si>
    <t>チェーンソー</t>
  </si>
  <si>
    <t>可搬式消火機材</t>
  </si>
  <si>
    <t>可搬式小型動力ポンプ</t>
  </si>
  <si>
    <t>電源車</t>
  </si>
  <si>
    <t>起震車</t>
  </si>
  <si>
    <t>防災指導車</t>
  </si>
  <si>
    <t>多重情報処理車</t>
  </si>
  <si>
    <t>震災工作車</t>
  </si>
  <si>
    <t>火山噴火災害特殊避難車</t>
  </si>
  <si>
    <t>耐熱装甲型救助活動車</t>
  </si>
  <si>
    <t>救護所用資機材</t>
  </si>
  <si>
    <t>給水車</t>
  </si>
  <si>
    <t>コミュニティ防災資機材等整備事業</t>
  </si>
  <si>
    <t>自主防災組織活性化事業</t>
  </si>
  <si>
    <t>林野火災対策用資機材</t>
  </si>
  <si>
    <t>震災初動対応資機材</t>
  </si>
  <si>
    <t>降雨情報等収集分析装置</t>
  </si>
  <si>
    <t>化学消防ポンプ自動車</t>
  </si>
  <si>
    <t>はしご付消防ポンプ自動車</t>
  </si>
  <si>
    <t>高発泡車</t>
  </si>
  <si>
    <t>屈折放水塔車</t>
  </si>
  <si>
    <t>ヘリコプター</t>
  </si>
  <si>
    <t>ヘリコプターテレビ電送システム</t>
  </si>
  <si>
    <t>消防緊急通信指令施設</t>
  </si>
  <si>
    <t>救助資機材等総合整備事業</t>
  </si>
  <si>
    <t>救急高度化推進整備事業</t>
  </si>
  <si>
    <t>大型化学消防ポンプ自動車</t>
  </si>
  <si>
    <t>大型高所放水車</t>
  </si>
  <si>
    <t>泡原液搬送車</t>
  </si>
  <si>
    <t>救急業務高度化資機材緊急整備事業</t>
  </si>
  <si>
    <t>画像伝送システム</t>
  </si>
  <si>
    <t>自然水利活用遠距離送水システム</t>
  </si>
  <si>
    <t>自然水利活用型小型動力ポンプ連結送水システム</t>
  </si>
  <si>
    <t>放射線防護資機材</t>
  </si>
  <si>
    <t>救急指令装置その他</t>
  </si>
  <si>
    <t>その他</t>
  </si>
  <si>
    <t>-</t>
  </si>
  <si>
    <t xml:space="preserve">/ </t>
  </si>
  <si>
    <t>高度救命処置用資機材</t>
  </si>
  <si>
    <t>ヘリコプター用衛星電話</t>
  </si>
  <si>
    <t>平成21年度</t>
    <phoneticPr fontId="2"/>
  </si>
  <si>
    <t>災害対応特殊救急自動車</t>
    <phoneticPr fontId="2"/>
  </si>
  <si>
    <t>平成22年度</t>
    <phoneticPr fontId="2"/>
  </si>
  <si>
    <t>平成23年度</t>
  </si>
  <si>
    <t>検知型遠隔探査装置</t>
    <rPh sb="0" eb="3">
      <t>ケンチガタ</t>
    </rPh>
    <rPh sb="3" eb="5">
      <t>エンカク</t>
    </rPh>
    <rPh sb="5" eb="7">
      <t>タンサ</t>
    </rPh>
    <rPh sb="7" eb="9">
      <t>ソウチ</t>
    </rPh>
    <phoneticPr fontId="2"/>
  </si>
  <si>
    <t>災害対応特殊大型高所放水車</t>
    <rPh sb="0" eb="2">
      <t>サイガイ</t>
    </rPh>
    <rPh sb="2" eb="4">
      <t>タイオウ</t>
    </rPh>
    <rPh sb="4" eb="6">
      <t>トクシュ</t>
    </rPh>
    <rPh sb="6" eb="8">
      <t>オオガタ</t>
    </rPh>
    <rPh sb="8" eb="10">
      <t>コウショ</t>
    </rPh>
    <rPh sb="10" eb="13">
      <t>ホウスイシャ</t>
    </rPh>
    <phoneticPr fontId="2"/>
  </si>
  <si>
    <t>災害対応特殊泡原液搬送車</t>
    <rPh sb="0" eb="2">
      <t>サイガイ</t>
    </rPh>
    <rPh sb="2" eb="4">
      <t>タイオウ</t>
    </rPh>
    <rPh sb="4" eb="6">
      <t>トクシュ</t>
    </rPh>
    <rPh sb="6" eb="7">
      <t>アワ</t>
    </rPh>
    <rPh sb="7" eb="9">
      <t>ゲンエキ</t>
    </rPh>
    <rPh sb="9" eb="12">
      <t>ハンソウシャ</t>
    </rPh>
    <phoneticPr fontId="2"/>
  </si>
  <si>
    <t>-</t>
    <phoneticPr fontId="2"/>
  </si>
  <si>
    <t>平成24年度</t>
    <phoneticPr fontId="2"/>
  </si>
  <si>
    <t>平成25年度</t>
    <phoneticPr fontId="2"/>
  </si>
  <si>
    <t>消防活動二輪車</t>
    <rPh sb="0" eb="2">
      <t>ショウボウ</t>
    </rPh>
    <rPh sb="2" eb="4">
      <t>カツドウ</t>
    </rPh>
    <rPh sb="4" eb="7">
      <t>ニリンシャ</t>
    </rPh>
    <phoneticPr fontId="2"/>
  </si>
  <si>
    <t>交付額</t>
    <rPh sb="0" eb="2">
      <t>コウフ</t>
    </rPh>
    <phoneticPr fontId="2"/>
  </si>
  <si>
    <t>昭和28年度～平成25年度</t>
    <phoneticPr fontId="2"/>
  </si>
  <si>
    <t>平成26年度</t>
  </si>
  <si>
    <t>昭和28年度～平成26年度</t>
    <phoneticPr fontId="2"/>
  </si>
  <si>
    <t>-</t>
    <phoneticPr fontId="2"/>
  </si>
  <si>
    <t>（備考） １　当該年度には、前年度繰越分を含む。</t>
    <rPh sb="1" eb="3">
      <t>ビコウ</t>
    </rPh>
    <rPh sb="7" eb="9">
      <t>トウガイ</t>
    </rPh>
    <rPh sb="9" eb="11">
      <t>ネンド</t>
    </rPh>
    <rPh sb="14" eb="17">
      <t>ゼンネンド</t>
    </rPh>
    <rPh sb="17" eb="19">
      <t>クリコシ</t>
    </rPh>
    <rPh sb="19" eb="20">
      <t>ブン</t>
    </rPh>
    <rPh sb="21" eb="22">
      <t>フク</t>
    </rPh>
    <phoneticPr fontId="2"/>
  </si>
  <si>
    <t>緊急消防援助隊用支援資機材等</t>
    <rPh sb="0" eb="2">
      <t>キンキュウ</t>
    </rPh>
    <rPh sb="2" eb="4">
      <t>ショウボウ</t>
    </rPh>
    <phoneticPr fontId="2"/>
  </si>
  <si>
    <t>合計</t>
    <phoneticPr fontId="2"/>
  </si>
  <si>
    <t>昭和28年度～平成27年度</t>
    <phoneticPr fontId="2"/>
  </si>
  <si>
    <t>昭和28年度～平成28年度</t>
    <phoneticPr fontId="2"/>
  </si>
  <si>
    <t>広域応援対応型消防艇</t>
    <phoneticPr fontId="2"/>
  </si>
  <si>
    <t>平成29年度</t>
    <phoneticPr fontId="2"/>
  </si>
  <si>
    <t>平成30年度</t>
    <phoneticPr fontId="2"/>
  </si>
  <si>
    <t>昭和28年度～平成30年度</t>
    <phoneticPr fontId="2"/>
  </si>
  <si>
    <t>災害対応特殊高発泡車</t>
    <phoneticPr fontId="2"/>
  </si>
  <si>
    <t>昭和28年度～平成29年度</t>
    <phoneticPr fontId="2"/>
  </si>
  <si>
    <t>昭和28年度～令和元年度</t>
    <rPh sb="7" eb="9">
      <t>レイワ</t>
    </rPh>
    <rPh sb="9" eb="10">
      <t>ガン</t>
    </rPh>
    <phoneticPr fontId="2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</si>
  <si>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</si>
  <si>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</si>
  <si>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昭和28年度～令和２年度</t>
    <rPh sb="7" eb="9">
      <t>レイワ</t>
    </rPh>
    <phoneticPr fontId="2"/>
  </si>
  <si>
    <t>－</t>
  </si>
  <si>
    <t>－</t>
    <phoneticPr fontId="2"/>
  </si>
  <si>
    <t>搬送用アイソレーター装置</t>
    <rPh sb="0" eb="3">
      <t>ハンソウヨウ</t>
    </rPh>
    <rPh sb="10" eb="12">
      <t>ソウチ</t>
    </rPh>
    <phoneticPr fontId="2"/>
  </si>
  <si>
    <t>ヘリコプター運航管理システム</t>
    <rPh sb="6" eb="8">
      <t>ウンコウ</t>
    </rPh>
    <phoneticPr fontId="2"/>
  </si>
  <si>
    <t>昭和28年度～令和３年度</t>
    <rPh sb="7" eb="9">
      <t>レイワ</t>
    </rPh>
    <phoneticPr fontId="2"/>
  </si>
  <si>
    <t>令和３年度</t>
    <rPh sb="0" eb="2">
      <t>レイワ</t>
    </rPh>
    <phoneticPr fontId="2"/>
  </si>
  <si>
    <t>平成27年度</t>
  </si>
  <si>
    <t>平成28年度</t>
  </si>
  <si>
    <t>※R4は交付決定ベース</t>
    <rPh sb="4" eb="8">
      <t>コウフケッテイ</t>
    </rPh>
    <phoneticPr fontId="2"/>
  </si>
  <si>
    <t>令和４年度</t>
    <rPh sb="0" eb="2">
      <t>レイワ</t>
    </rPh>
    <phoneticPr fontId="2"/>
  </si>
  <si>
    <t>資料2-1-13　国庫補助金による年度別消防防災設備整備状況</t>
    <rPh sb="17" eb="20">
      <t>ネンドベツ</t>
    </rPh>
    <phoneticPr fontId="2"/>
  </si>
  <si>
    <t>昭和28年度～令和４年度</t>
    <rPh sb="7" eb="9">
      <t>レイワ</t>
    </rPh>
    <phoneticPr fontId="2"/>
  </si>
  <si>
    <t>　　　　　２　令和４年度については、翌年度繰越分を含まない。</t>
    <rPh sb="7" eb="9">
      <t>レイワ</t>
    </rPh>
    <rPh sb="10" eb="12">
      <t>ネンド</t>
    </rPh>
    <rPh sb="11" eb="12">
      <t>ド</t>
    </rPh>
    <rPh sb="18" eb="21">
      <t>ヨクネンド</t>
    </rPh>
    <rPh sb="21" eb="23">
      <t>クリコシ</t>
    </rPh>
    <rPh sb="23" eb="24">
      <t>ブン</t>
    </rPh>
    <rPh sb="25" eb="26">
      <t>フク</t>
    </rPh>
    <phoneticPr fontId="2"/>
  </si>
  <si>
    <t>　　　　　３　令和２年度については、補正予算整備分を含む。</t>
    <rPh sb="7" eb="9">
      <t>レイワ</t>
    </rPh>
    <rPh sb="10" eb="12">
      <t>ネンド</t>
    </rPh>
    <rPh sb="11" eb="12">
      <t>ド</t>
    </rPh>
    <rPh sb="18" eb="20">
      <t>ホセイ</t>
    </rPh>
    <rPh sb="20" eb="22">
      <t>ヨサン</t>
    </rPh>
    <rPh sb="22" eb="24">
      <t>セイビ</t>
    </rPh>
    <rPh sb="24" eb="25">
      <t>ブン</t>
    </rPh>
    <rPh sb="26" eb="27">
      <t>フク</t>
    </rPh>
    <phoneticPr fontId="2"/>
  </si>
  <si>
    <t>　　　　　４　補助金交付調書の集計結果により作成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</si>
</sst>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left"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2" borderId="7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5" borderId="1" xfId="0" applyNumberFormat="1" applyFont="1" applyFill="1" applyBorder="1" applyAlignment="1">
      <alignment horizontal="distributed" vertical="center" wrapText="1" indent="1"/>
    </xf>
    <xf numFmtId="176" fontId="3" fillId="4" borderId="1" xfId="0" applyNumberFormat="1" applyFont="1" applyFill="1" applyBorder="1" applyAlignment="1">
      <alignment horizontal="distributed" vertical="center" wrapText="1" indent="1"/>
    </xf>
    <xf numFmtId="176" fontId="3" fillId="4" borderId="1" xfId="0" applyNumberFormat="1" applyFont="1" applyFill="1" applyBorder="1" applyAlignment="1">
      <alignment horizontal="right" vertical="center" wrapText="1"/>
    </xf>
    <xf numFmtId="176" fontId="3" fillId="4" borderId="6" xfId="0" applyNumberFormat="1" applyFont="1" applyFill="1" applyBorder="1" applyAlignment="1">
      <alignment horizontal="right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6" borderId="6" xfId="0" applyNumberFormat="1" applyFont="1" applyFill="1" applyBorder="1" applyAlignment="1">
      <alignment horizontal="center" vertical="center" wrapText="1"/>
    </xf>
    <xf numFmtId="176" fontId="3" fillId="6" borderId="6" xfId="0" applyNumberFormat="1" applyFont="1" applyFill="1" applyBorder="1" applyAlignment="1">
      <alignment horizontal="center" vertical="center" wrapText="1"/>
    </xf>
    <xf numFmtId="176" fontId="3" fillId="6" borderId="1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3" borderId="13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6" fontId="3" fillId="6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2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4" fillId="5" borderId="1" xfId="0" applyNumberFormat="1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8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39.875" style="2" customWidth="1"/>
    <col min="2" max="7" width="9" style="1" hidden="1" customWidth="1"/>
    <col min="8" max="8" width="9.125" style="1" hidden="1" customWidth="1"/>
    <col min="9" max="9" width="9.875" style="1" hidden="1" customWidth="1"/>
    <col min="10" max="10" width="9.125" style="1" hidden="1" customWidth="1"/>
    <col min="11" max="11" width="9.875" style="1" hidden="1" customWidth="1"/>
    <col min="12" max="12" width="9.125" style="1" hidden="1" customWidth="1"/>
    <col min="13" max="14" width="9.875" style="1" hidden="1" customWidth="1"/>
    <col min="15" max="15" width="10.125" style="1" hidden="1" customWidth="1"/>
    <col min="16" max="23" width="9.875" style="1" hidden="1" customWidth="1"/>
    <col min="24" max="33" width="9.875" style="1" customWidth="1"/>
    <col min="34" max="34" width="9.875" style="1" hidden="1" customWidth="1"/>
    <col min="35" max="35" width="12.5" style="1" hidden="1" customWidth="1"/>
    <col min="36" max="36" width="9.875" style="1" hidden="1" customWidth="1"/>
    <col min="37" max="37" width="12.5" style="1" hidden="1" customWidth="1"/>
    <col min="38" max="38" width="9.875" style="1" hidden="1" customWidth="1"/>
    <col min="39" max="39" width="12.5" style="1" hidden="1" customWidth="1"/>
    <col min="40" max="40" width="10.625" style="1" hidden="1" customWidth="1"/>
    <col min="41" max="41" width="11.5" style="1" hidden="1" customWidth="1"/>
    <col min="42" max="42" width="13.375" style="1" hidden="1" customWidth="1"/>
    <col min="43" max="43" width="16.875" style="1" hidden="1" customWidth="1"/>
    <col min="44" max="45" width="13" style="1" hidden="1" customWidth="1"/>
    <col min="46" max="46" width="18.125" style="1" hidden="1" customWidth="1"/>
    <col min="47" max="47" width="15.5" style="1" hidden="1" customWidth="1"/>
    <col min="48" max="48" width="9.125" style="1" hidden="1" customWidth="1"/>
    <col min="49" max="49" width="11.5" style="1" hidden="1" customWidth="1"/>
    <col min="50" max="50" width="17.5" style="1" hidden="1" customWidth="1"/>
    <col min="51" max="51" width="22.375" style="1" hidden="1" customWidth="1"/>
    <col min="52" max="53" width="11.125" style="1" customWidth="1"/>
    <col min="54" max="54" width="9.875" style="1" hidden="1" customWidth="1"/>
    <col min="55" max="55" width="11.125" style="1" hidden="1" customWidth="1"/>
    <col min="56" max="56" width="15.375" style="1" customWidth="1"/>
    <col min="57" max="16384" width="9" style="1"/>
  </cols>
  <sheetData>
    <row r="1" spans="1:55" s="9" customFormat="1" ht="13.5" x14ac:dyDescent="0.15">
      <c r="A1" s="5" t="s">
        <v>115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5" ht="5.25" customHeight="1" x14ac:dyDescent="0.15"/>
    <row r="3" spans="1:55" ht="13.5" customHeight="1" thickBo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7" t="s">
        <v>0</v>
      </c>
      <c r="AJ3" s="3"/>
      <c r="AK3" s="7" t="s">
        <v>0</v>
      </c>
      <c r="AL3" s="3"/>
      <c r="AM3" s="7" t="s">
        <v>0</v>
      </c>
      <c r="AN3" s="3"/>
      <c r="AO3" s="7" t="s">
        <v>0</v>
      </c>
      <c r="AP3" s="3"/>
      <c r="AQ3" s="7" t="s">
        <v>0</v>
      </c>
      <c r="AR3" s="3"/>
      <c r="AS3" s="7" t="s">
        <v>0</v>
      </c>
      <c r="AT3" s="3"/>
      <c r="AU3" s="7" t="s">
        <v>0</v>
      </c>
      <c r="AV3" s="3"/>
      <c r="AW3" s="7" t="s">
        <v>0</v>
      </c>
      <c r="AY3" s="7" t="s">
        <v>0</v>
      </c>
      <c r="BA3" s="7" t="s">
        <v>0</v>
      </c>
      <c r="BB3" s="26" t="s">
        <v>113</v>
      </c>
      <c r="BC3" s="26"/>
    </row>
    <row r="4" spans="1:55" ht="14.1" customHeight="1" x14ac:dyDescent="0.15">
      <c r="A4" s="28"/>
      <c r="B4" s="28" t="s">
        <v>1</v>
      </c>
      <c r="C4" s="28"/>
      <c r="D4" s="28" t="s">
        <v>2</v>
      </c>
      <c r="E4" s="28"/>
      <c r="F4" s="24" t="s">
        <v>74</v>
      </c>
      <c r="G4" s="25"/>
      <c r="H4" s="24" t="s">
        <v>76</v>
      </c>
      <c r="I4" s="25"/>
      <c r="J4" s="24" t="s">
        <v>77</v>
      </c>
      <c r="K4" s="25"/>
      <c r="L4" s="24" t="s">
        <v>82</v>
      </c>
      <c r="M4" s="25"/>
      <c r="N4" s="24" t="s">
        <v>83</v>
      </c>
      <c r="O4" s="25"/>
      <c r="P4" s="24" t="s">
        <v>87</v>
      </c>
      <c r="Q4" s="25"/>
      <c r="R4" s="24" t="s">
        <v>111</v>
      </c>
      <c r="S4" s="25"/>
      <c r="T4" s="24" t="s">
        <v>112</v>
      </c>
      <c r="U4" s="25"/>
      <c r="V4" s="24" t="s">
        <v>96</v>
      </c>
      <c r="W4" s="25"/>
      <c r="X4" s="24" t="s">
        <v>97</v>
      </c>
      <c r="Y4" s="25"/>
      <c r="Z4" s="24" t="s">
        <v>102</v>
      </c>
      <c r="AA4" s="25"/>
      <c r="AB4" s="24" t="s">
        <v>103</v>
      </c>
      <c r="AC4" s="25"/>
      <c r="AD4" s="24" t="s">
        <v>110</v>
      </c>
      <c r="AE4" s="25"/>
      <c r="AF4" s="24" t="s">
        <v>114</v>
      </c>
      <c r="AG4" s="25"/>
      <c r="AH4" s="24" t="s">
        <v>86</v>
      </c>
      <c r="AI4" s="25"/>
      <c r="AJ4" s="28" t="s">
        <v>88</v>
      </c>
      <c r="AK4" s="28"/>
      <c r="AL4" s="28" t="s">
        <v>93</v>
      </c>
      <c r="AM4" s="28"/>
      <c r="AN4" s="28" t="s">
        <v>94</v>
      </c>
      <c r="AO4" s="28"/>
      <c r="AP4" s="28" t="s">
        <v>100</v>
      </c>
      <c r="AQ4" s="28"/>
      <c r="AR4" s="24" t="s">
        <v>98</v>
      </c>
      <c r="AS4" s="25"/>
      <c r="AT4" s="24" t="s">
        <v>101</v>
      </c>
      <c r="AU4" s="25"/>
      <c r="AV4" s="24" t="s">
        <v>104</v>
      </c>
      <c r="AW4" s="25"/>
      <c r="AX4" s="24" t="s">
        <v>109</v>
      </c>
      <c r="AY4" s="32"/>
      <c r="AZ4" s="24" t="s">
        <v>116</v>
      </c>
      <c r="BA4" s="25"/>
      <c r="BB4" s="35" t="s">
        <v>114</v>
      </c>
      <c r="BC4" s="27"/>
    </row>
    <row r="5" spans="1:55" ht="13.5" customHeight="1" x14ac:dyDescent="0.15">
      <c r="A5" s="28"/>
      <c r="B5" s="22" t="s">
        <v>3</v>
      </c>
      <c r="C5" s="22" t="s">
        <v>4</v>
      </c>
      <c r="D5" s="22" t="s">
        <v>3</v>
      </c>
      <c r="E5" s="22" t="s">
        <v>4</v>
      </c>
      <c r="F5" s="22" t="s">
        <v>3</v>
      </c>
      <c r="G5" s="22" t="s">
        <v>4</v>
      </c>
      <c r="H5" s="22" t="s">
        <v>3</v>
      </c>
      <c r="I5" s="22" t="s">
        <v>4</v>
      </c>
      <c r="J5" s="22" t="s">
        <v>3</v>
      </c>
      <c r="K5" s="22" t="s">
        <v>85</v>
      </c>
      <c r="L5" s="22" t="s">
        <v>3</v>
      </c>
      <c r="M5" s="22" t="s">
        <v>85</v>
      </c>
      <c r="N5" s="22" t="s">
        <v>3</v>
      </c>
      <c r="O5" s="22" t="s">
        <v>85</v>
      </c>
      <c r="P5" s="22" t="s">
        <v>3</v>
      </c>
      <c r="Q5" s="22" t="s">
        <v>85</v>
      </c>
      <c r="R5" s="22" t="s">
        <v>3</v>
      </c>
      <c r="S5" s="22" t="s">
        <v>85</v>
      </c>
      <c r="T5" s="22" t="s">
        <v>3</v>
      </c>
      <c r="U5" s="22" t="s">
        <v>85</v>
      </c>
      <c r="V5" s="22" t="s">
        <v>3</v>
      </c>
      <c r="W5" s="22" t="s">
        <v>85</v>
      </c>
      <c r="X5" s="22" t="s">
        <v>3</v>
      </c>
      <c r="Y5" s="22" t="s">
        <v>85</v>
      </c>
      <c r="Z5" s="22" t="s">
        <v>3</v>
      </c>
      <c r="AA5" s="22" t="s">
        <v>85</v>
      </c>
      <c r="AB5" s="22" t="s">
        <v>3</v>
      </c>
      <c r="AC5" s="22" t="s">
        <v>85</v>
      </c>
      <c r="AD5" s="22" t="s">
        <v>3</v>
      </c>
      <c r="AE5" s="22" t="s">
        <v>85</v>
      </c>
      <c r="AF5" s="22" t="s">
        <v>3</v>
      </c>
      <c r="AG5" s="22" t="s">
        <v>85</v>
      </c>
      <c r="AH5" s="22" t="s">
        <v>3</v>
      </c>
      <c r="AI5" s="22" t="s">
        <v>4</v>
      </c>
      <c r="AJ5" s="22" t="s">
        <v>3</v>
      </c>
      <c r="AK5" s="22" t="s">
        <v>85</v>
      </c>
      <c r="AL5" s="22" t="s">
        <v>3</v>
      </c>
      <c r="AM5" s="22" t="s">
        <v>85</v>
      </c>
      <c r="AN5" s="22" t="s">
        <v>3</v>
      </c>
      <c r="AO5" s="22" t="s">
        <v>85</v>
      </c>
      <c r="AP5" s="22" t="s">
        <v>3</v>
      </c>
      <c r="AQ5" s="22" t="s">
        <v>85</v>
      </c>
      <c r="AR5" s="22" t="s">
        <v>3</v>
      </c>
      <c r="AS5" s="22" t="s">
        <v>85</v>
      </c>
      <c r="AT5" s="22" t="s">
        <v>3</v>
      </c>
      <c r="AU5" s="22" t="s">
        <v>85</v>
      </c>
      <c r="AV5" s="22" t="s">
        <v>3</v>
      </c>
      <c r="AW5" s="22" t="s">
        <v>85</v>
      </c>
      <c r="AX5" s="22" t="s">
        <v>3</v>
      </c>
      <c r="AY5" s="23" t="s">
        <v>85</v>
      </c>
      <c r="AZ5" s="22" t="s">
        <v>3</v>
      </c>
      <c r="BA5" s="22" t="s">
        <v>85</v>
      </c>
      <c r="BB5" s="36" t="s">
        <v>3</v>
      </c>
      <c r="BC5" s="12" t="s">
        <v>85</v>
      </c>
    </row>
    <row r="6" spans="1:55" ht="13.5" customHeight="1" x14ac:dyDescent="0.15">
      <c r="A6" s="18" t="s">
        <v>5</v>
      </c>
      <c r="B6" s="8">
        <v>62</v>
      </c>
      <c r="C6" s="8">
        <v>556301</v>
      </c>
      <c r="D6" s="8">
        <v>87</v>
      </c>
      <c r="E6" s="8">
        <v>774316</v>
      </c>
      <c r="F6" s="8">
        <v>71</v>
      </c>
      <c r="G6" s="8">
        <v>659934</v>
      </c>
      <c r="H6" s="8">
        <v>81</v>
      </c>
      <c r="I6" s="8">
        <v>745316</v>
      </c>
      <c r="J6" s="8">
        <v>71</v>
      </c>
      <c r="K6" s="8">
        <v>670667</v>
      </c>
      <c r="L6" s="8">
        <f>41+1</f>
        <v>42</v>
      </c>
      <c r="M6" s="8">
        <f>413046+11149</f>
        <v>424195</v>
      </c>
      <c r="N6" s="8">
        <v>96</v>
      </c>
      <c r="O6" s="8">
        <v>912184</v>
      </c>
      <c r="P6" s="8">
        <v>101</v>
      </c>
      <c r="Q6" s="8">
        <v>976881</v>
      </c>
      <c r="R6" s="8">
        <v>110</v>
      </c>
      <c r="S6" s="8">
        <v>1047393</v>
      </c>
      <c r="T6" s="8">
        <v>127</v>
      </c>
      <c r="U6" s="8">
        <v>1177429</v>
      </c>
      <c r="V6" s="8">
        <v>134</v>
      </c>
      <c r="W6" s="8">
        <v>1277024</v>
      </c>
      <c r="X6" s="8">
        <v>118</v>
      </c>
      <c r="Y6" s="8">
        <v>1141454</v>
      </c>
      <c r="Z6" s="8">
        <v>111</v>
      </c>
      <c r="AA6" s="8">
        <v>1387324</v>
      </c>
      <c r="AB6" s="8">
        <v>110</v>
      </c>
      <c r="AC6" s="8">
        <v>1446656</v>
      </c>
      <c r="AD6" s="8">
        <v>122</v>
      </c>
      <c r="AE6" s="8">
        <v>1597537</v>
      </c>
      <c r="AF6" s="8">
        <v>89</v>
      </c>
      <c r="AG6" s="8">
        <v>1176834</v>
      </c>
      <c r="AH6" s="8">
        <v>1231</v>
      </c>
      <c r="AI6" s="8">
        <v>9654930</v>
      </c>
      <c r="AJ6" s="8">
        <f t="shared" ref="AJ6:BC6" si="0">SUM(AH6,P6)</f>
        <v>1332</v>
      </c>
      <c r="AK6" s="8">
        <f t="shared" si="0"/>
        <v>10631811</v>
      </c>
      <c r="AL6" s="8">
        <f t="shared" si="0"/>
        <v>1442</v>
      </c>
      <c r="AM6" s="8">
        <f t="shared" si="0"/>
        <v>11679204</v>
      </c>
      <c r="AN6" s="8">
        <f t="shared" si="0"/>
        <v>1569</v>
      </c>
      <c r="AO6" s="8">
        <f t="shared" si="0"/>
        <v>12856633</v>
      </c>
      <c r="AP6" s="8">
        <f t="shared" si="0"/>
        <v>1703</v>
      </c>
      <c r="AQ6" s="8">
        <f t="shared" si="0"/>
        <v>14133657</v>
      </c>
      <c r="AR6" s="8">
        <f t="shared" si="0"/>
        <v>1821</v>
      </c>
      <c r="AS6" s="8">
        <f t="shared" si="0"/>
        <v>15275111</v>
      </c>
      <c r="AT6" s="8">
        <f t="shared" si="0"/>
        <v>1932</v>
      </c>
      <c r="AU6" s="8">
        <f t="shared" si="0"/>
        <v>16662435</v>
      </c>
      <c r="AV6" s="8">
        <f t="shared" si="0"/>
        <v>2042</v>
      </c>
      <c r="AW6" s="8">
        <f t="shared" si="0"/>
        <v>18109091</v>
      </c>
      <c r="AX6" s="8">
        <f t="shared" si="0"/>
        <v>2164</v>
      </c>
      <c r="AY6" s="11">
        <f t="shared" si="0"/>
        <v>19706628</v>
      </c>
      <c r="AZ6" s="8">
        <f t="shared" si="0"/>
        <v>2253</v>
      </c>
      <c r="BA6" s="8">
        <f t="shared" si="0"/>
        <v>20883462</v>
      </c>
      <c r="BB6" s="37">
        <f t="shared" si="0"/>
        <v>3484</v>
      </c>
      <c r="BC6" s="11">
        <f t="shared" si="0"/>
        <v>30538392</v>
      </c>
    </row>
    <row r="7" spans="1:55" ht="13.5" customHeight="1" x14ac:dyDescent="0.15">
      <c r="A7" s="18" t="s">
        <v>6</v>
      </c>
      <c r="B7" s="8">
        <v>16</v>
      </c>
      <c r="C7" s="8">
        <v>282286</v>
      </c>
      <c r="D7" s="8">
        <v>14</v>
      </c>
      <c r="E7" s="8">
        <v>245310</v>
      </c>
      <c r="F7" s="8">
        <v>5</v>
      </c>
      <c r="G7" s="8">
        <v>76605</v>
      </c>
      <c r="H7" s="8">
        <v>26</v>
      </c>
      <c r="I7" s="8">
        <v>438678</v>
      </c>
      <c r="J7" s="8">
        <v>15</v>
      </c>
      <c r="K7" s="8">
        <v>244535</v>
      </c>
      <c r="L7" s="8">
        <v>14</v>
      </c>
      <c r="M7" s="8">
        <v>220953</v>
      </c>
      <c r="N7" s="8">
        <v>15</v>
      </c>
      <c r="O7" s="8">
        <v>242709</v>
      </c>
      <c r="P7" s="8">
        <v>18</v>
      </c>
      <c r="Q7" s="8">
        <v>264599</v>
      </c>
      <c r="R7" s="8">
        <v>11</v>
      </c>
      <c r="S7" s="8">
        <v>171199</v>
      </c>
      <c r="T7" s="8">
        <v>20</v>
      </c>
      <c r="U7" s="8">
        <v>292681</v>
      </c>
      <c r="V7" s="8">
        <v>16</v>
      </c>
      <c r="W7" s="8">
        <v>238969</v>
      </c>
      <c r="X7" s="8">
        <v>17</v>
      </c>
      <c r="Y7" s="8">
        <v>244611</v>
      </c>
      <c r="Z7" s="8">
        <v>9</v>
      </c>
      <c r="AA7" s="8">
        <v>230167</v>
      </c>
      <c r="AB7" s="8">
        <v>10</v>
      </c>
      <c r="AC7" s="8">
        <v>226966</v>
      </c>
      <c r="AD7" s="8">
        <v>17</v>
      </c>
      <c r="AE7" s="8">
        <v>328385</v>
      </c>
      <c r="AF7" s="8">
        <f>5+1</f>
        <v>6</v>
      </c>
      <c r="AG7" s="8">
        <f>99656+31536</f>
        <v>131192</v>
      </c>
      <c r="AH7" s="8">
        <v>188</v>
      </c>
      <c r="AI7" s="8">
        <v>2767398</v>
      </c>
      <c r="AJ7" s="8">
        <f t="shared" ref="AJ7:AY9" si="1">SUM(AH7,P7)</f>
        <v>206</v>
      </c>
      <c r="AK7" s="8">
        <f t="shared" si="1"/>
        <v>3031997</v>
      </c>
      <c r="AL7" s="8">
        <f t="shared" si="1"/>
        <v>217</v>
      </c>
      <c r="AM7" s="8">
        <f t="shared" si="1"/>
        <v>3203196</v>
      </c>
      <c r="AN7" s="8">
        <f t="shared" si="1"/>
        <v>237</v>
      </c>
      <c r="AO7" s="8">
        <f t="shared" si="1"/>
        <v>3495877</v>
      </c>
      <c r="AP7" s="8">
        <f t="shared" si="1"/>
        <v>253</v>
      </c>
      <c r="AQ7" s="8">
        <f t="shared" si="1"/>
        <v>3734846</v>
      </c>
      <c r="AR7" s="8">
        <f t="shared" si="1"/>
        <v>270</v>
      </c>
      <c r="AS7" s="8">
        <f t="shared" si="1"/>
        <v>3979457</v>
      </c>
      <c r="AT7" s="8">
        <f t="shared" si="1"/>
        <v>279</v>
      </c>
      <c r="AU7" s="8">
        <f t="shared" si="1"/>
        <v>4209624</v>
      </c>
      <c r="AV7" s="8">
        <f t="shared" si="1"/>
        <v>289</v>
      </c>
      <c r="AW7" s="8">
        <f t="shared" si="1"/>
        <v>4436590</v>
      </c>
      <c r="AX7" s="8">
        <f t="shared" si="1"/>
        <v>306</v>
      </c>
      <c r="AY7" s="11">
        <f t="shared" si="1"/>
        <v>4764975</v>
      </c>
      <c r="AZ7" s="8">
        <f t="shared" ref="AZ7:AZ70" si="2">SUM(AX7,AF7)</f>
        <v>312</v>
      </c>
      <c r="BA7" s="8">
        <f t="shared" ref="BA7:BA70" si="3">SUM(AY7,AG7)</f>
        <v>4896167</v>
      </c>
      <c r="BB7" s="37">
        <v>10</v>
      </c>
      <c r="BC7" s="13">
        <v>190404</v>
      </c>
    </row>
    <row r="8" spans="1:55" ht="13.5" customHeight="1" x14ac:dyDescent="0.15">
      <c r="A8" s="18" t="s">
        <v>7</v>
      </c>
      <c r="B8" s="8">
        <v>17</v>
      </c>
      <c r="C8" s="8">
        <v>791377</v>
      </c>
      <c r="D8" s="8">
        <v>14</v>
      </c>
      <c r="E8" s="8">
        <v>717174</v>
      </c>
      <c r="F8" s="8">
        <v>23</v>
      </c>
      <c r="G8" s="8">
        <v>987502</v>
      </c>
      <c r="H8" s="8">
        <v>12</v>
      </c>
      <c r="I8" s="8">
        <v>522652</v>
      </c>
      <c r="J8" s="8">
        <v>10</v>
      </c>
      <c r="K8" s="8">
        <v>436357</v>
      </c>
      <c r="L8" s="8">
        <v>3</v>
      </c>
      <c r="M8" s="8">
        <v>161998</v>
      </c>
      <c r="N8" s="8">
        <v>9</v>
      </c>
      <c r="O8" s="8">
        <v>367322</v>
      </c>
      <c r="P8" s="8">
        <v>22</v>
      </c>
      <c r="Q8" s="8">
        <v>1124714</v>
      </c>
      <c r="R8" s="8">
        <v>12</v>
      </c>
      <c r="S8" s="8">
        <v>531351</v>
      </c>
      <c r="T8" s="8">
        <v>13</v>
      </c>
      <c r="U8" s="8">
        <v>690596</v>
      </c>
      <c r="V8" s="8">
        <v>15</v>
      </c>
      <c r="W8" s="8">
        <v>788649</v>
      </c>
      <c r="X8" s="8">
        <v>22</v>
      </c>
      <c r="Y8" s="8">
        <v>1132185</v>
      </c>
      <c r="Z8" s="8">
        <v>12</v>
      </c>
      <c r="AA8" s="8">
        <v>716789</v>
      </c>
      <c r="AB8" s="8">
        <v>9</v>
      </c>
      <c r="AC8" s="8">
        <v>448541</v>
      </c>
      <c r="AD8" s="8">
        <v>10</v>
      </c>
      <c r="AE8" s="8">
        <v>578336</v>
      </c>
      <c r="AF8" s="8">
        <f>4+1</f>
        <v>5</v>
      </c>
      <c r="AG8" s="8">
        <f>225480+50234</f>
        <v>275714</v>
      </c>
      <c r="AH8" s="8">
        <v>228</v>
      </c>
      <c r="AI8" s="8">
        <v>8946219</v>
      </c>
      <c r="AJ8" s="8">
        <f t="shared" si="1"/>
        <v>250</v>
      </c>
      <c r="AK8" s="8">
        <f t="shared" si="1"/>
        <v>10070933</v>
      </c>
      <c r="AL8" s="8">
        <f t="shared" si="1"/>
        <v>262</v>
      </c>
      <c r="AM8" s="8">
        <f t="shared" si="1"/>
        <v>10602284</v>
      </c>
      <c r="AN8" s="8">
        <f t="shared" si="1"/>
        <v>275</v>
      </c>
      <c r="AO8" s="8">
        <f t="shared" si="1"/>
        <v>11292880</v>
      </c>
      <c r="AP8" s="8">
        <f t="shared" si="1"/>
        <v>290</v>
      </c>
      <c r="AQ8" s="8">
        <f t="shared" si="1"/>
        <v>12081529</v>
      </c>
      <c r="AR8" s="8">
        <f t="shared" si="1"/>
        <v>312</v>
      </c>
      <c r="AS8" s="8">
        <f t="shared" si="1"/>
        <v>13213714</v>
      </c>
      <c r="AT8" s="8">
        <f t="shared" si="1"/>
        <v>324</v>
      </c>
      <c r="AU8" s="8">
        <f t="shared" si="1"/>
        <v>13930503</v>
      </c>
      <c r="AV8" s="8">
        <f t="shared" si="1"/>
        <v>333</v>
      </c>
      <c r="AW8" s="8">
        <f t="shared" si="1"/>
        <v>14379044</v>
      </c>
      <c r="AX8" s="8">
        <f t="shared" si="1"/>
        <v>343</v>
      </c>
      <c r="AY8" s="11">
        <f t="shared" si="1"/>
        <v>14957380</v>
      </c>
      <c r="AZ8" s="8">
        <f t="shared" si="2"/>
        <v>348</v>
      </c>
      <c r="BA8" s="8">
        <f t="shared" si="3"/>
        <v>15233094</v>
      </c>
      <c r="BB8" s="37">
        <v>9</v>
      </c>
      <c r="BC8" s="13">
        <v>457327</v>
      </c>
    </row>
    <row r="9" spans="1:55" x14ac:dyDescent="0.15">
      <c r="A9" s="18" t="s">
        <v>8</v>
      </c>
      <c r="B9" s="8">
        <v>20</v>
      </c>
      <c r="C9" s="8">
        <v>251450</v>
      </c>
      <c r="D9" s="8">
        <v>25</v>
      </c>
      <c r="E9" s="8">
        <v>360576</v>
      </c>
      <c r="F9" s="8">
        <v>22</v>
      </c>
      <c r="G9" s="8">
        <v>311701</v>
      </c>
      <c r="H9" s="8">
        <v>24</v>
      </c>
      <c r="I9" s="8">
        <v>346537</v>
      </c>
      <c r="J9" s="8">
        <v>39</v>
      </c>
      <c r="K9" s="8">
        <v>570169</v>
      </c>
      <c r="L9" s="8">
        <v>22</v>
      </c>
      <c r="M9" s="8">
        <v>324791</v>
      </c>
      <c r="N9" s="8">
        <v>24</v>
      </c>
      <c r="O9" s="8">
        <v>368436</v>
      </c>
      <c r="P9" s="8">
        <v>9</v>
      </c>
      <c r="Q9" s="8">
        <v>128490</v>
      </c>
      <c r="R9" s="8">
        <v>21</v>
      </c>
      <c r="S9" s="8">
        <v>285744</v>
      </c>
      <c r="T9" s="8">
        <v>19</v>
      </c>
      <c r="U9" s="8">
        <v>283050</v>
      </c>
      <c r="V9" s="8">
        <v>18</v>
      </c>
      <c r="W9" s="8">
        <v>278466</v>
      </c>
      <c r="X9" s="8">
        <v>13</v>
      </c>
      <c r="Y9" s="8">
        <v>190314</v>
      </c>
      <c r="Z9" s="8">
        <v>11</v>
      </c>
      <c r="AA9" s="8">
        <v>267599</v>
      </c>
      <c r="AB9" s="10">
        <v>25</v>
      </c>
      <c r="AC9" s="10">
        <v>611474</v>
      </c>
      <c r="AD9" s="10">
        <v>15</v>
      </c>
      <c r="AE9" s="10">
        <v>368884</v>
      </c>
      <c r="AF9" s="10">
        <f>10+1</f>
        <v>11</v>
      </c>
      <c r="AG9" s="10">
        <f>246255+23864</f>
        <v>270119</v>
      </c>
      <c r="AH9" s="8">
        <v>392</v>
      </c>
      <c r="AI9" s="8">
        <v>5983494</v>
      </c>
      <c r="AJ9" s="8">
        <f t="shared" si="1"/>
        <v>401</v>
      </c>
      <c r="AK9" s="8">
        <f t="shared" si="1"/>
        <v>6111984</v>
      </c>
      <c r="AL9" s="8">
        <f t="shared" si="1"/>
        <v>422</v>
      </c>
      <c r="AM9" s="8">
        <f t="shared" si="1"/>
        <v>6397728</v>
      </c>
      <c r="AN9" s="8">
        <f t="shared" si="1"/>
        <v>441</v>
      </c>
      <c r="AO9" s="8">
        <f t="shared" si="1"/>
        <v>6680778</v>
      </c>
      <c r="AP9" s="8">
        <f t="shared" si="1"/>
        <v>459</v>
      </c>
      <c r="AQ9" s="8">
        <f t="shared" si="1"/>
        <v>6959244</v>
      </c>
      <c r="AR9" s="8">
        <f t="shared" si="1"/>
        <v>472</v>
      </c>
      <c r="AS9" s="8">
        <f t="shared" si="1"/>
        <v>7149558</v>
      </c>
      <c r="AT9" s="8">
        <f t="shared" si="1"/>
        <v>483</v>
      </c>
      <c r="AU9" s="8">
        <f t="shared" si="1"/>
        <v>7417157</v>
      </c>
      <c r="AV9" s="8">
        <f t="shared" si="1"/>
        <v>508</v>
      </c>
      <c r="AW9" s="8">
        <f t="shared" si="1"/>
        <v>8028631</v>
      </c>
      <c r="AX9" s="8">
        <f t="shared" si="1"/>
        <v>523</v>
      </c>
      <c r="AY9" s="11">
        <f t="shared" si="1"/>
        <v>8397515</v>
      </c>
      <c r="AZ9" s="8">
        <f t="shared" si="2"/>
        <v>534</v>
      </c>
      <c r="BA9" s="8">
        <f t="shared" si="3"/>
        <v>8667634</v>
      </c>
      <c r="BB9" s="38">
        <v>19</v>
      </c>
      <c r="BC9" s="14">
        <v>471692</v>
      </c>
    </row>
    <row r="10" spans="1:55" ht="13.5" customHeight="1" x14ac:dyDescent="0.15">
      <c r="A10" s="18" t="s">
        <v>75</v>
      </c>
      <c r="B10" s="8">
        <v>95</v>
      </c>
      <c r="C10" s="8">
        <v>850903</v>
      </c>
      <c r="D10" s="8">
        <v>75</v>
      </c>
      <c r="E10" s="8">
        <v>665529</v>
      </c>
      <c r="F10" s="8">
        <v>163</v>
      </c>
      <c r="G10" s="8">
        <v>1431020</v>
      </c>
      <c r="H10" s="8">
        <v>124</v>
      </c>
      <c r="I10" s="8">
        <v>1090515</v>
      </c>
      <c r="J10" s="8">
        <v>91</v>
      </c>
      <c r="K10" s="8">
        <v>801014</v>
      </c>
      <c r="L10" s="8">
        <v>67</v>
      </c>
      <c r="M10" s="8">
        <v>588301</v>
      </c>
      <c r="N10" s="8">
        <v>120</v>
      </c>
      <c r="O10" s="8">
        <v>1049960</v>
      </c>
      <c r="P10" s="8">
        <v>128</v>
      </c>
      <c r="Q10" s="8">
        <v>1180262</v>
      </c>
      <c r="R10" s="16">
        <v>157</v>
      </c>
      <c r="S10" s="16">
        <v>1430890</v>
      </c>
      <c r="T10" s="16">
        <v>136</v>
      </c>
      <c r="U10" s="16">
        <v>1222666</v>
      </c>
      <c r="V10" s="8">
        <v>128</v>
      </c>
      <c r="W10" s="8">
        <v>1194864</v>
      </c>
      <c r="X10" s="8">
        <v>126</v>
      </c>
      <c r="Y10" s="8">
        <v>1139345</v>
      </c>
      <c r="Z10" s="8">
        <v>128</v>
      </c>
      <c r="AA10" s="8">
        <v>1194053</v>
      </c>
      <c r="AB10" s="10">
        <v>119</v>
      </c>
      <c r="AC10" s="10">
        <v>1123556</v>
      </c>
      <c r="AD10" s="10">
        <v>146</v>
      </c>
      <c r="AE10" s="10">
        <v>1389137</v>
      </c>
      <c r="AF10" s="10">
        <f>121+5</f>
        <v>126</v>
      </c>
      <c r="AG10" s="10">
        <f>1140305+50287</f>
        <v>1190592</v>
      </c>
      <c r="AH10" s="29">
        <v>2637</v>
      </c>
      <c r="AI10" s="29">
        <v>17364230</v>
      </c>
      <c r="AJ10" s="29">
        <f t="shared" ref="AJ10:BA10" si="4">SUM(AH10,P10,P11)</f>
        <v>2891</v>
      </c>
      <c r="AK10" s="29">
        <f t="shared" si="4"/>
        <v>18952142</v>
      </c>
      <c r="AL10" s="29">
        <f t="shared" si="4"/>
        <v>3188</v>
      </c>
      <c r="AM10" s="29">
        <f t="shared" si="4"/>
        <v>20848957</v>
      </c>
      <c r="AN10" s="29">
        <f t="shared" si="4"/>
        <v>3440</v>
      </c>
      <c r="AO10" s="29">
        <f t="shared" si="4"/>
        <v>22438981</v>
      </c>
      <c r="AP10" s="29">
        <f t="shared" si="4"/>
        <v>3684</v>
      </c>
      <c r="AQ10" s="29">
        <f t="shared" si="4"/>
        <v>24025316</v>
      </c>
      <c r="AR10" s="29">
        <f t="shared" si="4"/>
        <v>3914</v>
      </c>
      <c r="AS10" s="29">
        <f t="shared" si="4"/>
        <v>25513922</v>
      </c>
      <c r="AT10" s="29">
        <f t="shared" si="4"/>
        <v>4147</v>
      </c>
      <c r="AU10" s="29">
        <f t="shared" si="4"/>
        <v>27040945</v>
      </c>
      <c r="AV10" s="29">
        <f t="shared" si="4"/>
        <v>4369</v>
      </c>
      <c r="AW10" s="29">
        <f t="shared" si="4"/>
        <v>28502946</v>
      </c>
      <c r="AX10" s="29">
        <f t="shared" si="4"/>
        <v>4643</v>
      </c>
      <c r="AY10" s="33">
        <f t="shared" si="4"/>
        <v>30308780</v>
      </c>
      <c r="AZ10" s="29">
        <f t="shared" si="4"/>
        <v>4870</v>
      </c>
      <c r="BA10" s="29">
        <f t="shared" si="4"/>
        <v>31829485</v>
      </c>
      <c r="BB10" s="38">
        <v>128</v>
      </c>
      <c r="BC10" s="14">
        <v>1241207</v>
      </c>
    </row>
    <row r="11" spans="1:55" ht="13.5" customHeight="1" x14ac:dyDescent="0.15">
      <c r="A11" s="18" t="s">
        <v>72</v>
      </c>
      <c r="B11" s="8">
        <v>95</v>
      </c>
      <c r="C11" s="8">
        <v>215720</v>
      </c>
      <c r="D11" s="8">
        <v>75</v>
      </c>
      <c r="E11" s="8">
        <v>176208</v>
      </c>
      <c r="F11" s="8">
        <v>157</v>
      </c>
      <c r="G11" s="8">
        <v>337536</v>
      </c>
      <c r="H11" s="8">
        <v>109</v>
      </c>
      <c r="I11" s="8">
        <v>234116</v>
      </c>
      <c r="J11" s="8">
        <v>79</v>
      </c>
      <c r="K11" s="8">
        <v>169447</v>
      </c>
      <c r="L11" s="8">
        <v>59</v>
      </c>
      <c r="M11" s="8">
        <v>126473</v>
      </c>
      <c r="N11" s="17">
        <v>114</v>
      </c>
      <c r="O11" s="17">
        <v>222158</v>
      </c>
      <c r="P11" s="17">
        <v>126</v>
      </c>
      <c r="Q11" s="17">
        <v>407650</v>
      </c>
      <c r="R11" s="8">
        <v>140</v>
      </c>
      <c r="S11" s="8">
        <v>465925</v>
      </c>
      <c r="T11" s="8">
        <v>116</v>
      </c>
      <c r="U11" s="8">
        <v>367358</v>
      </c>
      <c r="V11" s="8">
        <v>116</v>
      </c>
      <c r="W11" s="8">
        <v>391471</v>
      </c>
      <c r="X11" s="8">
        <v>104</v>
      </c>
      <c r="Y11" s="8">
        <v>349261</v>
      </c>
      <c r="Z11" s="8">
        <v>105</v>
      </c>
      <c r="AA11" s="8">
        <v>332970</v>
      </c>
      <c r="AB11" s="10">
        <v>103</v>
      </c>
      <c r="AC11" s="10">
        <v>338445</v>
      </c>
      <c r="AD11" s="10">
        <v>128</v>
      </c>
      <c r="AE11" s="10">
        <v>416697</v>
      </c>
      <c r="AF11" s="10">
        <f>74+27</f>
        <v>101</v>
      </c>
      <c r="AG11" s="10">
        <f>237102+93011</f>
        <v>330113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1"/>
      <c r="AU11" s="31"/>
      <c r="AV11" s="31"/>
      <c r="AW11" s="31"/>
      <c r="AX11" s="30"/>
      <c r="AY11" s="34"/>
      <c r="AZ11" s="30"/>
      <c r="BA11" s="30"/>
      <c r="BB11" s="38">
        <v>101</v>
      </c>
      <c r="BC11" s="14">
        <v>349235</v>
      </c>
    </row>
    <row r="12" spans="1:55" ht="13.5" customHeight="1" x14ac:dyDescent="0.15">
      <c r="A12" s="18" t="s">
        <v>99</v>
      </c>
      <c r="B12" s="8">
        <v>0</v>
      </c>
      <c r="C12" s="8">
        <v>0</v>
      </c>
      <c r="D12" s="8">
        <v>0</v>
      </c>
      <c r="E12" s="8">
        <v>0</v>
      </c>
      <c r="F12" s="8">
        <v>1</v>
      </c>
      <c r="G12" s="8">
        <v>7456</v>
      </c>
      <c r="H12" s="8">
        <v>0</v>
      </c>
      <c r="I12" s="8">
        <v>0</v>
      </c>
      <c r="J12" s="8">
        <v>1</v>
      </c>
      <c r="K12" s="8">
        <v>7456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7669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7669</v>
      </c>
      <c r="X12" s="8">
        <v>2</v>
      </c>
      <c r="Y12" s="8">
        <v>15338</v>
      </c>
      <c r="Z12" s="8">
        <v>0</v>
      </c>
      <c r="AA12" s="8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8">
        <v>3</v>
      </c>
      <c r="AI12" s="8">
        <v>20050</v>
      </c>
      <c r="AJ12" s="8">
        <f t="shared" ref="AJ12:AJ44" si="5">SUM(AH12,P12)</f>
        <v>4</v>
      </c>
      <c r="AK12" s="8">
        <f t="shared" ref="AK12:AK32" si="6">SUM(AI12,Q12)</f>
        <v>27719</v>
      </c>
      <c r="AL12" s="8">
        <f t="shared" ref="AL12:AY12" si="7">SUM(AJ12,R12)</f>
        <v>4</v>
      </c>
      <c r="AM12" s="8">
        <f t="shared" si="7"/>
        <v>27719</v>
      </c>
      <c r="AN12" s="8">
        <f t="shared" si="7"/>
        <v>4</v>
      </c>
      <c r="AO12" s="8">
        <f t="shared" si="7"/>
        <v>27719</v>
      </c>
      <c r="AP12" s="8">
        <f t="shared" si="7"/>
        <v>5</v>
      </c>
      <c r="AQ12" s="8">
        <f t="shared" si="7"/>
        <v>35388</v>
      </c>
      <c r="AR12" s="8">
        <f t="shared" si="7"/>
        <v>7</v>
      </c>
      <c r="AS12" s="8">
        <f t="shared" si="7"/>
        <v>50726</v>
      </c>
      <c r="AT12" s="8">
        <f t="shared" si="7"/>
        <v>7</v>
      </c>
      <c r="AU12" s="8">
        <f t="shared" si="7"/>
        <v>50726</v>
      </c>
      <c r="AV12" s="8">
        <f t="shared" si="7"/>
        <v>7</v>
      </c>
      <c r="AW12" s="8">
        <f t="shared" si="7"/>
        <v>50726</v>
      </c>
      <c r="AX12" s="8">
        <f t="shared" si="7"/>
        <v>7</v>
      </c>
      <c r="AY12" s="11">
        <f t="shared" si="7"/>
        <v>50726</v>
      </c>
      <c r="AZ12" s="8">
        <f t="shared" si="2"/>
        <v>7</v>
      </c>
      <c r="BA12" s="8">
        <f t="shared" si="3"/>
        <v>50726</v>
      </c>
      <c r="BB12" s="38">
        <v>0</v>
      </c>
      <c r="BC12" s="14">
        <v>0</v>
      </c>
    </row>
    <row r="13" spans="1:55" ht="13.5" customHeight="1" x14ac:dyDescent="0.15">
      <c r="A13" s="18" t="s">
        <v>79</v>
      </c>
      <c r="B13" s="8" t="s">
        <v>70</v>
      </c>
      <c r="C13" s="8" t="s">
        <v>70</v>
      </c>
      <c r="D13" s="8" t="s">
        <v>70</v>
      </c>
      <c r="E13" s="8" t="s">
        <v>70</v>
      </c>
      <c r="F13" s="8" t="s">
        <v>70</v>
      </c>
      <c r="G13" s="8" t="s">
        <v>70</v>
      </c>
      <c r="H13" s="8" t="s">
        <v>70</v>
      </c>
      <c r="I13" s="8" t="s">
        <v>70</v>
      </c>
      <c r="J13" s="8" t="s">
        <v>70</v>
      </c>
      <c r="K13" s="8" t="s">
        <v>70</v>
      </c>
      <c r="L13" s="8">
        <v>0</v>
      </c>
      <c r="M13" s="8">
        <v>0</v>
      </c>
      <c r="N13" s="8">
        <v>1</v>
      </c>
      <c r="O13" s="8">
        <v>40809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1</v>
      </c>
      <c r="AA13" s="8">
        <v>42752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8">
        <v>1</v>
      </c>
      <c r="AI13" s="8">
        <v>40809</v>
      </c>
      <c r="AJ13" s="8">
        <f t="shared" si="5"/>
        <v>1</v>
      </c>
      <c r="AK13" s="8">
        <f t="shared" si="6"/>
        <v>40809</v>
      </c>
      <c r="AL13" s="8">
        <f t="shared" ref="AL13:AL76" si="8">SUM(AJ13,R13)</f>
        <v>1</v>
      </c>
      <c r="AM13" s="8">
        <f t="shared" ref="AM13:AM76" si="9">SUM(AK13,S13)</f>
        <v>40809</v>
      </c>
      <c r="AN13" s="8">
        <f t="shared" ref="AN13:AN76" si="10">SUM(AL13,T13)</f>
        <v>1</v>
      </c>
      <c r="AO13" s="8">
        <f t="shared" ref="AO13:AO76" si="11">SUM(AM13,U13)</f>
        <v>40809</v>
      </c>
      <c r="AP13" s="8">
        <f>SUM(AN13,V13)</f>
        <v>1</v>
      </c>
      <c r="AQ13" s="8">
        <f t="shared" ref="AQ13:AQ76" si="12">SUM(AO13,W13)</f>
        <v>40809</v>
      </c>
      <c r="AR13" s="8">
        <f>SUM(AP13,X13)</f>
        <v>1</v>
      </c>
      <c r="AS13" s="8">
        <f>SUM(AQ13,Y13)</f>
        <v>40809</v>
      </c>
      <c r="AT13" s="8">
        <f t="shared" ref="AT13:AT76" si="13">SUM(AR13,Z13)</f>
        <v>2</v>
      </c>
      <c r="AU13" s="8">
        <f t="shared" ref="AU13:AU76" si="14">SUM(AS13,AA13)</f>
        <v>83561</v>
      </c>
      <c r="AV13" s="8">
        <f t="shared" ref="AV13:AV32" si="15">SUM(AT13,AB13)</f>
        <v>2</v>
      </c>
      <c r="AW13" s="8">
        <f t="shared" ref="AW13:AW32" si="16">SUM(AU13,AC13)</f>
        <v>83561</v>
      </c>
      <c r="AX13" s="8">
        <f t="shared" ref="AX13:AX32" si="17">SUM(AV13,AD13)</f>
        <v>2</v>
      </c>
      <c r="AY13" s="11">
        <f t="shared" ref="AY13:AY32" si="18">SUM(AW13,AE13)</f>
        <v>83561</v>
      </c>
      <c r="AZ13" s="8">
        <f t="shared" si="2"/>
        <v>2</v>
      </c>
      <c r="BA13" s="8">
        <f t="shared" si="3"/>
        <v>83561</v>
      </c>
      <c r="BB13" s="38">
        <v>1</v>
      </c>
      <c r="BC13" s="14">
        <v>42752</v>
      </c>
    </row>
    <row r="14" spans="1:55" ht="13.5" customHeight="1" x14ac:dyDescent="0.15">
      <c r="A14" s="18" t="s">
        <v>80</v>
      </c>
      <c r="B14" s="8" t="s">
        <v>70</v>
      </c>
      <c r="C14" s="8" t="s">
        <v>70</v>
      </c>
      <c r="D14" s="8" t="s">
        <v>70</v>
      </c>
      <c r="E14" s="8" t="s">
        <v>70</v>
      </c>
      <c r="F14" s="8" t="s">
        <v>70</v>
      </c>
      <c r="G14" s="8" t="s">
        <v>70</v>
      </c>
      <c r="H14" s="8" t="s">
        <v>81</v>
      </c>
      <c r="I14" s="8" t="s">
        <v>70</v>
      </c>
      <c r="J14" s="8" t="s">
        <v>70</v>
      </c>
      <c r="K14" s="8" t="s">
        <v>70</v>
      </c>
      <c r="L14" s="8">
        <v>1</v>
      </c>
      <c r="M14" s="8">
        <v>10137</v>
      </c>
      <c r="N14" s="8">
        <v>5</v>
      </c>
      <c r="O14" s="8">
        <v>50935</v>
      </c>
      <c r="P14" s="8">
        <v>1</v>
      </c>
      <c r="Q14" s="8">
        <v>10427</v>
      </c>
      <c r="R14" s="8">
        <v>0</v>
      </c>
      <c r="S14" s="8">
        <v>0</v>
      </c>
      <c r="T14" s="8">
        <v>0</v>
      </c>
      <c r="U14" s="8">
        <v>0</v>
      </c>
      <c r="V14" s="8">
        <v>2</v>
      </c>
      <c r="W14" s="8">
        <v>20854</v>
      </c>
      <c r="X14" s="8">
        <v>2</v>
      </c>
      <c r="Y14" s="8">
        <v>20854</v>
      </c>
      <c r="Z14" s="8">
        <v>0</v>
      </c>
      <c r="AA14" s="8">
        <v>0</v>
      </c>
      <c r="AB14" s="10">
        <v>0</v>
      </c>
      <c r="AC14" s="10">
        <v>0</v>
      </c>
      <c r="AD14" s="10">
        <v>2</v>
      </c>
      <c r="AE14" s="10">
        <v>21240</v>
      </c>
      <c r="AF14" s="10">
        <v>0</v>
      </c>
      <c r="AG14" s="10">
        <v>0</v>
      </c>
      <c r="AH14" s="8">
        <v>6</v>
      </c>
      <c r="AI14" s="8">
        <v>61072</v>
      </c>
      <c r="AJ14" s="8">
        <f t="shared" si="5"/>
        <v>7</v>
      </c>
      <c r="AK14" s="8">
        <f t="shared" si="6"/>
        <v>71499</v>
      </c>
      <c r="AL14" s="8">
        <f t="shared" si="8"/>
        <v>7</v>
      </c>
      <c r="AM14" s="8">
        <f t="shared" si="9"/>
        <v>71499</v>
      </c>
      <c r="AN14" s="8">
        <f t="shared" si="10"/>
        <v>7</v>
      </c>
      <c r="AO14" s="8">
        <f t="shared" si="11"/>
        <v>71499</v>
      </c>
      <c r="AP14" s="8">
        <f t="shared" ref="AP14:AP76" si="19">SUM(AN14,V14)</f>
        <v>9</v>
      </c>
      <c r="AQ14" s="8">
        <f t="shared" si="12"/>
        <v>92353</v>
      </c>
      <c r="AR14" s="8">
        <f t="shared" ref="AR14:AR77" si="20">SUM(AP14,X14)</f>
        <v>11</v>
      </c>
      <c r="AS14" s="8">
        <f t="shared" ref="AS14:AS19" si="21">SUM(AQ14,Y14)</f>
        <v>113207</v>
      </c>
      <c r="AT14" s="8">
        <f t="shared" si="13"/>
        <v>11</v>
      </c>
      <c r="AU14" s="8">
        <f t="shared" si="14"/>
        <v>113207</v>
      </c>
      <c r="AV14" s="8">
        <f t="shared" si="15"/>
        <v>11</v>
      </c>
      <c r="AW14" s="8">
        <f t="shared" si="16"/>
        <v>113207</v>
      </c>
      <c r="AX14" s="8">
        <f t="shared" si="17"/>
        <v>13</v>
      </c>
      <c r="AY14" s="11">
        <f t="shared" si="18"/>
        <v>134447</v>
      </c>
      <c r="AZ14" s="8">
        <f t="shared" si="2"/>
        <v>13</v>
      </c>
      <c r="BA14" s="8">
        <f t="shared" si="3"/>
        <v>134447</v>
      </c>
      <c r="BB14" s="38">
        <v>0</v>
      </c>
      <c r="BC14" s="14">
        <v>0</v>
      </c>
    </row>
    <row r="15" spans="1:55" ht="13.5" customHeight="1" x14ac:dyDescent="0.15">
      <c r="A15" s="18" t="s">
        <v>10</v>
      </c>
      <c r="B15" s="8">
        <v>3</v>
      </c>
      <c r="C15" s="8">
        <v>148733</v>
      </c>
      <c r="D15" s="8">
        <v>1</v>
      </c>
      <c r="E15" s="8">
        <v>49849</v>
      </c>
      <c r="F15" s="8">
        <v>1</v>
      </c>
      <c r="G15" s="8">
        <v>49849</v>
      </c>
      <c r="H15" s="8">
        <v>1</v>
      </c>
      <c r="I15" s="8">
        <v>39516</v>
      </c>
      <c r="J15" s="8">
        <v>0</v>
      </c>
      <c r="K15" s="8">
        <v>0</v>
      </c>
      <c r="L15" s="8">
        <v>2</v>
      </c>
      <c r="M15" s="8">
        <v>62894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1</v>
      </c>
      <c r="AA15" s="8">
        <v>52223</v>
      </c>
      <c r="AB15" s="10">
        <v>0</v>
      </c>
      <c r="AC15" s="10">
        <v>0</v>
      </c>
      <c r="AD15" s="10">
        <v>1</v>
      </c>
      <c r="AE15" s="10">
        <v>52223</v>
      </c>
      <c r="AF15" s="10">
        <v>0</v>
      </c>
      <c r="AG15" s="10">
        <v>0</v>
      </c>
      <c r="AH15" s="8">
        <v>11</v>
      </c>
      <c r="AI15" s="8">
        <v>497072</v>
      </c>
      <c r="AJ15" s="8">
        <f t="shared" si="5"/>
        <v>11</v>
      </c>
      <c r="AK15" s="8">
        <f t="shared" si="6"/>
        <v>497072</v>
      </c>
      <c r="AL15" s="8">
        <f t="shared" si="8"/>
        <v>11</v>
      </c>
      <c r="AM15" s="8">
        <f t="shared" si="9"/>
        <v>497072</v>
      </c>
      <c r="AN15" s="8">
        <f t="shared" si="10"/>
        <v>11</v>
      </c>
      <c r="AO15" s="8">
        <f t="shared" si="11"/>
        <v>497072</v>
      </c>
      <c r="AP15" s="8">
        <f t="shared" si="19"/>
        <v>11</v>
      </c>
      <c r="AQ15" s="8">
        <f t="shared" si="12"/>
        <v>497072</v>
      </c>
      <c r="AR15" s="8">
        <f t="shared" si="20"/>
        <v>11</v>
      </c>
      <c r="AS15" s="8">
        <f t="shared" si="21"/>
        <v>497072</v>
      </c>
      <c r="AT15" s="8">
        <f t="shared" si="13"/>
        <v>12</v>
      </c>
      <c r="AU15" s="8">
        <f t="shared" si="14"/>
        <v>549295</v>
      </c>
      <c r="AV15" s="8">
        <f t="shared" si="15"/>
        <v>12</v>
      </c>
      <c r="AW15" s="8">
        <f t="shared" si="16"/>
        <v>549295</v>
      </c>
      <c r="AX15" s="8">
        <f t="shared" si="17"/>
        <v>13</v>
      </c>
      <c r="AY15" s="11">
        <f t="shared" si="18"/>
        <v>601518</v>
      </c>
      <c r="AZ15" s="8">
        <f t="shared" si="2"/>
        <v>13</v>
      </c>
      <c r="BA15" s="8">
        <f t="shared" si="3"/>
        <v>601518</v>
      </c>
      <c r="BB15" s="38">
        <v>0</v>
      </c>
      <c r="BC15" s="14">
        <v>0</v>
      </c>
    </row>
    <row r="16" spans="1:55" ht="13.5" customHeight="1" x14ac:dyDescent="0.15">
      <c r="A16" s="18" t="s">
        <v>11</v>
      </c>
      <c r="B16" s="8">
        <v>4</v>
      </c>
      <c r="C16" s="8">
        <v>43649</v>
      </c>
      <c r="D16" s="8">
        <v>6</v>
      </c>
      <c r="E16" s="8">
        <v>66648</v>
      </c>
      <c r="F16" s="8">
        <v>6</v>
      </c>
      <c r="G16" s="8">
        <v>79012</v>
      </c>
      <c r="H16" s="8">
        <v>6</v>
      </c>
      <c r="I16" s="8">
        <v>53257</v>
      </c>
      <c r="J16" s="8">
        <v>9</v>
      </c>
      <c r="K16" s="8">
        <v>98175</v>
      </c>
      <c r="L16" s="8">
        <v>9</v>
      </c>
      <c r="M16" s="8">
        <v>146003</v>
      </c>
      <c r="N16" s="8">
        <v>11</v>
      </c>
      <c r="O16" s="8">
        <v>143037</v>
      </c>
      <c r="P16" s="8">
        <v>12</v>
      </c>
      <c r="Q16" s="8">
        <v>71702</v>
      </c>
      <c r="R16" s="8">
        <v>8</v>
      </c>
      <c r="S16" s="8">
        <v>70487</v>
      </c>
      <c r="T16" s="8">
        <v>12</v>
      </c>
      <c r="U16" s="8">
        <v>67997</v>
      </c>
      <c r="V16" s="8">
        <v>13</v>
      </c>
      <c r="W16" s="8">
        <v>87933</v>
      </c>
      <c r="X16" s="8">
        <v>15</v>
      </c>
      <c r="Y16" s="8">
        <v>135864</v>
      </c>
      <c r="Z16" s="8">
        <v>7</v>
      </c>
      <c r="AA16" s="8">
        <v>39792</v>
      </c>
      <c r="AB16" s="10">
        <v>17</v>
      </c>
      <c r="AC16" s="10">
        <v>110073</v>
      </c>
      <c r="AD16" s="10">
        <v>6</v>
      </c>
      <c r="AE16" s="10">
        <v>54197</v>
      </c>
      <c r="AF16" s="10">
        <f>5+1</f>
        <v>6</v>
      </c>
      <c r="AG16" s="10">
        <f>36382+3935</f>
        <v>40317</v>
      </c>
      <c r="AH16" s="8">
        <v>106</v>
      </c>
      <c r="AI16" s="8">
        <v>1595437</v>
      </c>
      <c r="AJ16" s="8">
        <f t="shared" si="5"/>
        <v>118</v>
      </c>
      <c r="AK16" s="8">
        <f t="shared" si="6"/>
        <v>1667139</v>
      </c>
      <c r="AL16" s="8">
        <f t="shared" si="8"/>
        <v>126</v>
      </c>
      <c r="AM16" s="8">
        <f t="shared" si="9"/>
        <v>1737626</v>
      </c>
      <c r="AN16" s="8">
        <f t="shared" si="10"/>
        <v>138</v>
      </c>
      <c r="AO16" s="8">
        <f t="shared" si="11"/>
        <v>1805623</v>
      </c>
      <c r="AP16" s="8">
        <f t="shared" si="19"/>
        <v>151</v>
      </c>
      <c r="AQ16" s="8">
        <f t="shared" si="12"/>
        <v>1893556</v>
      </c>
      <c r="AR16" s="8">
        <f t="shared" si="20"/>
        <v>166</v>
      </c>
      <c r="AS16" s="8">
        <f t="shared" si="21"/>
        <v>2029420</v>
      </c>
      <c r="AT16" s="8">
        <f t="shared" si="13"/>
        <v>173</v>
      </c>
      <c r="AU16" s="8">
        <f t="shared" si="14"/>
        <v>2069212</v>
      </c>
      <c r="AV16" s="8">
        <f t="shared" si="15"/>
        <v>190</v>
      </c>
      <c r="AW16" s="8">
        <f t="shared" si="16"/>
        <v>2179285</v>
      </c>
      <c r="AX16" s="8">
        <f t="shared" si="17"/>
        <v>196</v>
      </c>
      <c r="AY16" s="11">
        <f t="shared" si="18"/>
        <v>2233482</v>
      </c>
      <c r="AZ16" s="8">
        <f t="shared" si="2"/>
        <v>202</v>
      </c>
      <c r="BA16" s="8">
        <f t="shared" si="3"/>
        <v>2273799</v>
      </c>
      <c r="BB16" s="38">
        <v>15</v>
      </c>
      <c r="BC16" s="14">
        <v>127912</v>
      </c>
    </row>
    <row r="17" spans="1:55" ht="13.5" customHeight="1" x14ac:dyDescent="0.15">
      <c r="A17" s="18" t="s">
        <v>12</v>
      </c>
      <c r="B17" s="8" t="s">
        <v>70</v>
      </c>
      <c r="C17" s="8" t="s">
        <v>70</v>
      </c>
      <c r="D17" s="8">
        <v>1</v>
      </c>
      <c r="E17" s="8">
        <v>11976</v>
      </c>
      <c r="F17" s="8">
        <v>3</v>
      </c>
      <c r="G17" s="8">
        <v>36428</v>
      </c>
      <c r="H17" s="8">
        <v>5</v>
      </c>
      <c r="I17" s="8">
        <v>60844</v>
      </c>
      <c r="J17" s="8">
        <v>0</v>
      </c>
      <c r="K17" s="8">
        <v>0</v>
      </c>
      <c r="L17" s="8">
        <v>1</v>
      </c>
      <c r="M17" s="8">
        <v>11976</v>
      </c>
      <c r="N17" s="8">
        <v>1</v>
      </c>
      <c r="O17" s="8">
        <v>11976</v>
      </c>
      <c r="P17" s="8">
        <v>3</v>
      </c>
      <c r="Q17" s="8">
        <v>36954</v>
      </c>
      <c r="R17" s="8">
        <v>6</v>
      </c>
      <c r="S17" s="8">
        <v>74166</v>
      </c>
      <c r="T17" s="8">
        <v>4</v>
      </c>
      <c r="U17" s="8">
        <v>49272</v>
      </c>
      <c r="V17" s="8">
        <v>6</v>
      </c>
      <c r="W17" s="8">
        <v>74424</v>
      </c>
      <c r="X17" s="8">
        <v>5</v>
      </c>
      <c r="Y17" s="8">
        <v>61848</v>
      </c>
      <c r="Z17" s="8">
        <v>2</v>
      </c>
      <c r="AA17" s="8">
        <v>37032</v>
      </c>
      <c r="AB17" s="10">
        <v>3</v>
      </c>
      <c r="AC17" s="10">
        <v>55548</v>
      </c>
      <c r="AD17" s="10">
        <v>2</v>
      </c>
      <c r="AE17" s="10">
        <v>37032</v>
      </c>
      <c r="AF17" s="10">
        <v>0</v>
      </c>
      <c r="AG17" s="10">
        <v>0</v>
      </c>
      <c r="AH17" s="8">
        <v>11</v>
      </c>
      <c r="AI17" s="8">
        <v>133200</v>
      </c>
      <c r="AJ17" s="8">
        <f t="shared" si="5"/>
        <v>14</v>
      </c>
      <c r="AK17" s="8">
        <f t="shared" si="6"/>
        <v>170154</v>
      </c>
      <c r="AL17" s="8">
        <f t="shared" si="8"/>
        <v>20</v>
      </c>
      <c r="AM17" s="8">
        <f t="shared" si="9"/>
        <v>244320</v>
      </c>
      <c r="AN17" s="8">
        <f t="shared" si="10"/>
        <v>24</v>
      </c>
      <c r="AO17" s="8">
        <f t="shared" si="11"/>
        <v>293592</v>
      </c>
      <c r="AP17" s="8">
        <f t="shared" si="19"/>
        <v>30</v>
      </c>
      <c r="AQ17" s="8">
        <f t="shared" si="12"/>
        <v>368016</v>
      </c>
      <c r="AR17" s="8">
        <f t="shared" si="20"/>
        <v>35</v>
      </c>
      <c r="AS17" s="8">
        <f t="shared" si="21"/>
        <v>429864</v>
      </c>
      <c r="AT17" s="8">
        <f t="shared" si="13"/>
        <v>37</v>
      </c>
      <c r="AU17" s="8">
        <f t="shared" si="14"/>
        <v>466896</v>
      </c>
      <c r="AV17" s="8">
        <f t="shared" si="15"/>
        <v>40</v>
      </c>
      <c r="AW17" s="8">
        <f t="shared" si="16"/>
        <v>522444</v>
      </c>
      <c r="AX17" s="8">
        <f t="shared" si="17"/>
        <v>42</v>
      </c>
      <c r="AY17" s="11">
        <f t="shared" si="18"/>
        <v>559476</v>
      </c>
      <c r="AZ17" s="8">
        <f t="shared" si="2"/>
        <v>42</v>
      </c>
      <c r="BA17" s="8">
        <f t="shared" si="3"/>
        <v>559476</v>
      </c>
      <c r="BB17" s="38">
        <v>1</v>
      </c>
      <c r="BC17" s="14">
        <v>18516</v>
      </c>
    </row>
    <row r="18" spans="1:55" ht="13.5" customHeight="1" x14ac:dyDescent="0.15">
      <c r="A18" s="18" t="s">
        <v>84</v>
      </c>
      <c r="B18" s="8" t="s">
        <v>70</v>
      </c>
      <c r="C18" s="8" t="s">
        <v>70</v>
      </c>
      <c r="D18" s="8" t="s">
        <v>70</v>
      </c>
      <c r="E18" s="8" t="s">
        <v>70</v>
      </c>
      <c r="F18" s="8" t="s">
        <v>70</v>
      </c>
      <c r="G18" s="8" t="s">
        <v>70</v>
      </c>
      <c r="H18" s="8" t="s">
        <v>70</v>
      </c>
      <c r="I18" s="8" t="s">
        <v>70</v>
      </c>
      <c r="J18" s="8" t="s">
        <v>70</v>
      </c>
      <c r="K18" s="8" t="s">
        <v>70</v>
      </c>
      <c r="L18" s="8" t="s">
        <v>70</v>
      </c>
      <c r="M18" s="8" t="s">
        <v>70</v>
      </c>
      <c r="N18" s="8">
        <v>0</v>
      </c>
      <c r="O18" s="8">
        <v>0</v>
      </c>
      <c r="P18" s="8">
        <v>0</v>
      </c>
      <c r="Q18" s="8">
        <v>0</v>
      </c>
      <c r="R18" s="8">
        <v>2</v>
      </c>
      <c r="S18" s="8">
        <v>1965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10">
        <v>2</v>
      </c>
      <c r="AC18" s="10">
        <v>2046</v>
      </c>
      <c r="AD18" s="10">
        <v>0</v>
      </c>
      <c r="AE18" s="10">
        <v>0</v>
      </c>
      <c r="AF18" s="10">
        <v>0</v>
      </c>
      <c r="AG18" s="10">
        <v>0</v>
      </c>
      <c r="AH18" s="8">
        <v>0</v>
      </c>
      <c r="AI18" s="8">
        <v>0</v>
      </c>
      <c r="AJ18" s="8">
        <f t="shared" si="5"/>
        <v>0</v>
      </c>
      <c r="AK18" s="8">
        <f t="shared" si="6"/>
        <v>0</v>
      </c>
      <c r="AL18" s="8">
        <f t="shared" si="8"/>
        <v>2</v>
      </c>
      <c r="AM18" s="8">
        <f t="shared" si="9"/>
        <v>1965</v>
      </c>
      <c r="AN18" s="8">
        <f t="shared" si="10"/>
        <v>2</v>
      </c>
      <c r="AO18" s="8">
        <f t="shared" si="11"/>
        <v>1965</v>
      </c>
      <c r="AP18" s="8">
        <f t="shared" si="19"/>
        <v>2</v>
      </c>
      <c r="AQ18" s="8">
        <f t="shared" si="12"/>
        <v>1965</v>
      </c>
      <c r="AR18" s="8">
        <f t="shared" si="20"/>
        <v>2</v>
      </c>
      <c r="AS18" s="8">
        <f t="shared" si="21"/>
        <v>1965</v>
      </c>
      <c r="AT18" s="8">
        <f t="shared" si="13"/>
        <v>2</v>
      </c>
      <c r="AU18" s="8">
        <f t="shared" si="14"/>
        <v>1965</v>
      </c>
      <c r="AV18" s="8">
        <f t="shared" si="15"/>
        <v>4</v>
      </c>
      <c r="AW18" s="8">
        <f t="shared" si="16"/>
        <v>4011</v>
      </c>
      <c r="AX18" s="8">
        <f t="shared" si="17"/>
        <v>4</v>
      </c>
      <c r="AY18" s="11">
        <f t="shared" si="18"/>
        <v>4011</v>
      </c>
      <c r="AZ18" s="8">
        <f t="shared" si="2"/>
        <v>4</v>
      </c>
      <c r="BA18" s="8">
        <f t="shared" si="3"/>
        <v>4011</v>
      </c>
      <c r="BB18" s="38">
        <v>0</v>
      </c>
      <c r="BC18" s="14">
        <v>0</v>
      </c>
    </row>
    <row r="19" spans="1:55" ht="13.5" customHeight="1" x14ac:dyDescent="0.15">
      <c r="A19" s="18" t="s">
        <v>13</v>
      </c>
      <c r="B19" s="8">
        <v>4</v>
      </c>
      <c r="C19" s="8">
        <v>960000</v>
      </c>
      <c r="D19" s="8">
        <v>3</v>
      </c>
      <c r="E19" s="8">
        <v>720000</v>
      </c>
      <c r="F19" s="8">
        <v>4</v>
      </c>
      <c r="G19" s="8">
        <v>960000</v>
      </c>
      <c r="H19" s="8">
        <v>2</v>
      </c>
      <c r="I19" s="8">
        <v>480000</v>
      </c>
      <c r="J19" s="8">
        <v>2</v>
      </c>
      <c r="K19" s="8">
        <v>480000</v>
      </c>
      <c r="L19" s="8">
        <f>1+2</f>
        <v>3</v>
      </c>
      <c r="M19" s="8">
        <f>240000+480000</f>
        <v>720000</v>
      </c>
      <c r="N19" s="8">
        <v>0</v>
      </c>
      <c r="O19" s="8">
        <v>0</v>
      </c>
      <c r="P19" s="8">
        <v>1</v>
      </c>
      <c r="Q19" s="8">
        <v>240000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8">
        <v>29</v>
      </c>
      <c r="AI19" s="8">
        <v>6960000</v>
      </c>
      <c r="AJ19" s="8">
        <f t="shared" si="5"/>
        <v>30</v>
      </c>
      <c r="AK19" s="8">
        <f t="shared" si="6"/>
        <v>7200000</v>
      </c>
      <c r="AL19" s="8">
        <f t="shared" si="8"/>
        <v>30</v>
      </c>
      <c r="AM19" s="8">
        <f t="shared" si="9"/>
        <v>7200000</v>
      </c>
      <c r="AN19" s="8">
        <f t="shared" si="10"/>
        <v>30</v>
      </c>
      <c r="AO19" s="8">
        <f t="shared" si="11"/>
        <v>7200000</v>
      </c>
      <c r="AP19" s="8">
        <f t="shared" si="19"/>
        <v>30</v>
      </c>
      <c r="AQ19" s="8">
        <f>SUM(AO19,W19)</f>
        <v>7200000</v>
      </c>
      <c r="AR19" s="8">
        <f t="shared" si="20"/>
        <v>30</v>
      </c>
      <c r="AS19" s="8">
        <f t="shared" si="21"/>
        <v>7200000</v>
      </c>
      <c r="AT19" s="8">
        <f t="shared" si="13"/>
        <v>30</v>
      </c>
      <c r="AU19" s="8">
        <f t="shared" si="14"/>
        <v>7200000</v>
      </c>
      <c r="AV19" s="8">
        <f t="shared" si="15"/>
        <v>30</v>
      </c>
      <c r="AW19" s="8">
        <f t="shared" si="16"/>
        <v>7200000</v>
      </c>
      <c r="AX19" s="8">
        <f t="shared" si="17"/>
        <v>30</v>
      </c>
      <c r="AY19" s="11">
        <f t="shared" si="18"/>
        <v>7200000</v>
      </c>
      <c r="AZ19" s="8">
        <f t="shared" si="2"/>
        <v>30</v>
      </c>
      <c r="BA19" s="8">
        <f t="shared" si="3"/>
        <v>7200000</v>
      </c>
      <c r="BB19" s="38">
        <v>0</v>
      </c>
      <c r="BC19" s="14">
        <v>0</v>
      </c>
    </row>
    <row r="20" spans="1:55" ht="13.5" customHeight="1" x14ac:dyDescent="0.15">
      <c r="A20" s="18" t="s">
        <v>14</v>
      </c>
      <c r="B20" s="8">
        <v>4</v>
      </c>
      <c r="C20" s="8">
        <v>217566</v>
      </c>
      <c r="D20" s="8">
        <v>1</v>
      </c>
      <c r="E20" s="8">
        <v>35086</v>
      </c>
      <c r="F20" s="8">
        <v>5</v>
      </c>
      <c r="G20" s="8">
        <v>217821</v>
      </c>
      <c r="H20" s="8">
        <v>2</v>
      </c>
      <c r="I20" s="8">
        <v>70172</v>
      </c>
      <c r="J20" s="8">
        <v>5</v>
      </c>
      <c r="K20" s="8">
        <v>239321</v>
      </c>
      <c r="L20" s="8">
        <f>2+4</f>
        <v>6</v>
      </c>
      <c r="M20" s="8">
        <f>93449+220500</f>
        <v>313949</v>
      </c>
      <c r="N20" s="8">
        <v>2</v>
      </c>
      <c r="O20" s="8">
        <v>85973</v>
      </c>
      <c r="P20" s="8">
        <v>1</v>
      </c>
      <c r="Q20" s="8">
        <v>35086</v>
      </c>
      <c r="R20" s="8">
        <v>0</v>
      </c>
      <c r="S20" s="8">
        <v>0</v>
      </c>
      <c r="T20" s="8">
        <v>2</v>
      </c>
      <c r="U20" s="8">
        <v>113400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10">
        <v>1</v>
      </c>
      <c r="AC20" s="10">
        <v>78743</v>
      </c>
      <c r="AD20" s="10">
        <v>1</v>
      </c>
      <c r="AE20" s="10">
        <v>36756</v>
      </c>
      <c r="AF20" s="10">
        <v>0</v>
      </c>
      <c r="AG20" s="10">
        <v>0</v>
      </c>
      <c r="AH20" s="8">
        <v>46</v>
      </c>
      <c r="AI20" s="8">
        <v>2224983</v>
      </c>
      <c r="AJ20" s="8">
        <f t="shared" si="5"/>
        <v>47</v>
      </c>
      <c r="AK20" s="8">
        <f t="shared" si="6"/>
        <v>2260069</v>
      </c>
      <c r="AL20" s="8">
        <f t="shared" si="8"/>
        <v>47</v>
      </c>
      <c r="AM20" s="8">
        <f t="shared" si="9"/>
        <v>2260069</v>
      </c>
      <c r="AN20" s="8">
        <f t="shared" si="10"/>
        <v>49</v>
      </c>
      <c r="AO20" s="8">
        <f t="shared" si="11"/>
        <v>2373469</v>
      </c>
      <c r="AP20" s="8">
        <f t="shared" si="19"/>
        <v>49</v>
      </c>
      <c r="AQ20" s="8">
        <f t="shared" si="12"/>
        <v>2373469</v>
      </c>
      <c r="AR20" s="8">
        <f t="shared" si="20"/>
        <v>49</v>
      </c>
      <c r="AS20" s="8">
        <f t="shared" ref="AS20:AS83" si="22">SUM(AQ20,Y20)</f>
        <v>2373469</v>
      </c>
      <c r="AT20" s="8">
        <f t="shared" si="13"/>
        <v>49</v>
      </c>
      <c r="AU20" s="8">
        <f t="shared" si="14"/>
        <v>2373469</v>
      </c>
      <c r="AV20" s="8">
        <f t="shared" si="15"/>
        <v>50</v>
      </c>
      <c r="AW20" s="8">
        <f t="shared" si="16"/>
        <v>2452212</v>
      </c>
      <c r="AX20" s="8">
        <f t="shared" si="17"/>
        <v>51</v>
      </c>
      <c r="AY20" s="11">
        <f t="shared" si="18"/>
        <v>2488968</v>
      </c>
      <c r="AZ20" s="8">
        <f t="shared" si="2"/>
        <v>51</v>
      </c>
      <c r="BA20" s="8">
        <f t="shared" si="3"/>
        <v>2488968</v>
      </c>
      <c r="BB20" s="38">
        <v>0</v>
      </c>
      <c r="BC20" s="14">
        <v>0</v>
      </c>
    </row>
    <row r="21" spans="1:55" ht="13.5" customHeight="1" x14ac:dyDescent="0.15">
      <c r="A21" s="18" t="s">
        <v>15</v>
      </c>
      <c r="B21" s="8">
        <v>2</v>
      </c>
      <c r="C21" s="8">
        <v>105000</v>
      </c>
      <c r="D21" s="8">
        <v>1</v>
      </c>
      <c r="E21" s="8">
        <v>52500</v>
      </c>
      <c r="F21" s="8">
        <v>2</v>
      </c>
      <c r="G21" s="8">
        <v>105000</v>
      </c>
      <c r="H21" s="8">
        <v>2</v>
      </c>
      <c r="I21" s="8">
        <v>105000</v>
      </c>
      <c r="J21" s="8">
        <v>2</v>
      </c>
      <c r="K21" s="8">
        <v>77054</v>
      </c>
      <c r="L21" s="8">
        <f>1+2</f>
        <v>3</v>
      </c>
      <c r="M21" s="8">
        <f>24412+105000</f>
        <v>129412</v>
      </c>
      <c r="N21" s="8">
        <v>0</v>
      </c>
      <c r="O21" s="8">
        <v>0</v>
      </c>
      <c r="P21" s="8">
        <v>1</v>
      </c>
      <c r="Q21" s="8">
        <v>44625</v>
      </c>
      <c r="R21" s="8">
        <v>0</v>
      </c>
      <c r="S21" s="8">
        <v>0</v>
      </c>
      <c r="T21" s="8">
        <v>1</v>
      </c>
      <c r="U21" s="8">
        <v>19132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8">
        <v>22</v>
      </c>
      <c r="AI21" s="8">
        <v>870424</v>
      </c>
      <c r="AJ21" s="8">
        <f t="shared" si="5"/>
        <v>23</v>
      </c>
      <c r="AK21" s="8">
        <f t="shared" si="6"/>
        <v>915049</v>
      </c>
      <c r="AL21" s="8">
        <f t="shared" si="8"/>
        <v>23</v>
      </c>
      <c r="AM21" s="8">
        <f t="shared" si="9"/>
        <v>915049</v>
      </c>
      <c r="AN21" s="8">
        <f t="shared" si="10"/>
        <v>24</v>
      </c>
      <c r="AO21" s="8">
        <f t="shared" si="11"/>
        <v>934181</v>
      </c>
      <c r="AP21" s="8">
        <f t="shared" si="19"/>
        <v>24</v>
      </c>
      <c r="AQ21" s="8">
        <f t="shared" si="12"/>
        <v>934181</v>
      </c>
      <c r="AR21" s="8">
        <f t="shared" si="20"/>
        <v>24</v>
      </c>
      <c r="AS21" s="8">
        <f t="shared" si="22"/>
        <v>934181</v>
      </c>
      <c r="AT21" s="8">
        <f t="shared" si="13"/>
        <v>24</v>
      </c>
      <c r="AU21" s="8">
        <f t="shared" si="14"/>
        <v>934181</v>
      </c>
      <c r="AV21" s="8">
        <f t="shared" si="15"/>
        <v>24</v>
      </c>
      <c r="AW21" s="8">
        <f t="shared" si="16"/>
        <v>934181</v>
      </c>
      <c r="AX21" s="8">
        <f t="shared" si="17"/>
        <v>24</v>
      </c>
      <c r="AY21" s="11">
        <f t="shared" si="18"/>
        <v>934181</v>
      </c>
      <c r="AZ21" s="8">
        <f t="shared" si="2"/>
        <v>24</v>
      </c>
      <c r="BA21" s="8">
        <f t="shared" si="3"/>
        <v>934181</v>
      </c>
      <c r="BB21" s="38">
        <v>0</v>
      </c>
      <c r="BC21" s="14">
        <v>0</v>
      </c>
    </row>
    <row r="22" spans="1:55" ht="13.5" customHeight="1" x14ac:dyDescent="0.15">
      <c r="A22" s="18" t="s">
        <v>16</v>
      </c>
      <c r="B22" s="8" t="s">
        <v>70</v>
      </c>
      <c r="C22" s="8" t="s">
        <v>70</v>
      </c>
      <c r="D22" s="8">
        <v>1</v>
      </c>
      <c r="E22" s="8">
        <v>12500</v>
      </c>
      <c r="F22" s="8">
        <v>2</v>
      </c>
      <c r="G22" s="8">
        <v>28663</v>
      </c>
      <c r="H22" s="8">
        <v>2</v>
      </c>
      <c r="I22" s="8">
        <v>30000</v>
      </c>
      <c r="J22" s="8">
        <v>1</v>
      </c>
      <c r="K22" s="8">
        <v>13125</v>
      </c>
      <c r="L22" s="8">
        <f>1+1</f>
        <v>2</v>
      </c>
      <c r="M22" s="8">
        <f>15000+15000</f>
        <v>30000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8">
        <v>14</v>
      </c>
      <c r="AI22" s="8">
        <v>166114</v>
      </c>
      <c r="AJ22" s="8">
        <f t="shared" si="5"/>
        <v>14</v>
      </c>
      <c r="AK22" s="8">
        <f t="shared" si="6"/>
        <v>166114</v>
      </c>
      <c r="AL22" s="8">
        <f t="shared" si="8"/>
        <v>14</v>
      </c>
      <c r="AM22" s="8">
        <f t="shared" si="9"/>
        <v>166114</v>
      </c>
      <c r="AN22" s="8">
        <f t="shared" si="10"/>
        <v>14</v>
      </c>
      <c r="AO22" s="8">
        <f t="shared" si="11"/>
        <v>166114</v>
      </c>
      <c r="AP22" s="8">
        <f t="shared" si="19"/>
        <v>14</v>
      </c>
      <c r="AQ22" s="8">
        <f t="shared" si="12"/>
        <v>166114</v>
      </c>
      <c r="AR22" s="8">
        <f t="shared" si="20"/>
        <v>14</v>
      </c>
      <c r="AS22" s="8">
        <f t="shared" si="22"/>
        <v>166114</v>
      </c>
      <c r="AT22" s="8">
        <f t="shared" si="13"/>
        <v>14</v>
      </c>
      <c r="AU22" s="8">
        <f t="shared" si="14"/>
        <v>166114</v>
      </c>
      <c r="AV22" s="8">
        <f t="shared" si="15"/>
        <v>14</v>
      </c>
      <c r="AW22" s="8">
        <f t="shared" si="16"/>
        <v>166114</v>
      </c>
      <c r="AX22" s="8">
        <f t="shared" si="17"/>
        <v>14</v>
      </c>
      <c r="AY22" s="11">
        <f t="shared" si="18"/>
        <v>166114</v>
      </c>
      <c r="AZ22" s="8">
        <f t="shared" si="2"/>
        <v>14</v>
      </c>
      <c r="BA22" s="8">
        <f t="shared" si="3"/>
        <v>166114</v>
      </c>
      <c r="BB22" s="38">
        <v>0</v>
      </c>
      <c r="BC22" s="14">
        <v>0</v>
      </c>
    </row>
    <row r="23" spans="1:55" ht="13.5" customHeight="1" x14ac:dyDescent="0.15">
      <c r="A23" s="18" t="s">
        <v>73</v>
      </c>
      <c r="B23" s="8" t="s">
        <v>70</v>
      </c>
      <c r="C23" s="8" t="s">
        <v>70</v>
      </c>
      <c r="D23" s="8" t="s">
        <v>70</v>
      </c>
      <c r="E23" s="8" t="s">
        <v>70</v>
      </c>
      <c r="F23" s="8">
        <v>2</v>
      </c>
      <c r="G23" s="8">
        <v>13700</v>
      </c>
      <c r="H23" s="8">
        <v>3</v>
      </c>
      <c r="I23" s="8">
        <v>20550</v>
      </c>
      <c r="J23" s="8">
        <v>1</v>
      </c>
      <c r="K23" s="8">
        <v>2100</v>
      </c>
      <c r="L23" s="8">
        <f>1+2</f>
        <v>3</v>
      </c>
      <c r="M23" s="8">
        <f>2730+13700</f>
        <v>16430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">
        <v>0</v>
      </c>
      <c r="AC23" s="10">
        <v>0</v>
      </c>
      <c r="AD23" s="10">
        <v>1</v>
      </c>
      <c r="AE23" s="10">
        <v>7176</v>
      </c>
      <c r="AF23" s="10">
        <v>0</v>
      </c>
      <c r="AG23" s="10">
        <v>0</v>
      </c>
      <c r="AH23" s="8">
        <v>9</v>
      </c>
      <c r="AI23" s="8">
        <v>52780</v>
      </c>
      <c r="AJ23" s="8">
        <f t="shared" si="5"/>
        <v>9</v>
      </c>
      <c r="AK23" s="8">
        <f t="shared" si="6"/>
        <v>52780</v>
      </c>
      <c r="AL23" s="8">
        <f t="shared" si="8"/>
        <v>9</v>
      </c>
      <c r="AM23" s="8">
        <f t="shared" si="9"/>
        <v>52780</v>
      </c>
      <c r="AN23" s="8">
        <f t="shared" si="10"/>
        <v>9</v>
      </c>
      <c r="AO23" s="8">
        <f t="shared" si="11"/>
        <v>52780</v>
      </c>
      <c r="AP23" s="8">
        <f t="shared" si="19"/>
        <v>9</v>
      </c>
      <c r="AQ23" s="8">
        <f t="shared" si="12"/>
        <v>52780</v>
      </c>
      <c r="AR23" s="8">
        <f t="shared" si="20"/>
        <v>9</v>
      </c>
      <c r="AS23" s="8">
        <f t="shared" si="22"/>
        <v>52780</v>
      </c>
      <c r="AT23" s="8">
        <f t="shared" si="13"/>
        <v>9</v>
      </c>
      <c r="AU23" s="8">
        <f t="shared" si="14"/>
        <v>52780</v>
      </c>
      <c r="AV23" s="8">
        <f t="shared" si="15"/>
        <v>9</v>
      </c>
      <c r="AW23" s="8">
        <f t="shared" si="16"/>
        <v>52780</v>
      </c>
      <c r="AX23" s="8">
        <f t="shared" si="17"/>
        <v>10</v>
      </c>
      <c r="AY23" s="11">
        <f t="shared" si="18"/>
        <v>59956</v>
      </c>
      <c r="AZ23" s="8">
        <f t="shared" si="2"/>
        <v>10</v>
      </c>
      <c r="BA23" s="8">
        <f t="shared" si="3"/>
        <v>59956</v>
      </c>
      <c r="BB23" s="38">
        <v>0</v>
      </c>
      <c r="BC23" s="14">
        <v>0</v>
      </c>
    </row>
    <row r="24" spans="1:55" ht="13.5" customHeight="1" x14ac:dyDescent="0.15">
      <c r="A24" s="18" t="s">
        <v>95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120000</v>
      </c>
      <c r="V24" s="8">
        <v>1</v>
      </c>
      <c r="W24" s="8">
        <v>120000</v>
      </c>
      <c r="X24" s="8">
        <v>0</v>
      </c>
      <c r="Y24" s="8">
        <v>0</v>
      </c>
      <c r="Z24" s="8">
        <v>0</v>
      </c>
      <c r="AA24" s="8">
        <v>0</v>
      </c>
      <c r="AB24" s="10">
        <v>1</v>
      </c>
      <c r="AC24" s="10">
        <v>49695</v>
      </c>
      <c r="AD24" s="10">
        <v>1</v>
      </c>
      <c r="AE24" s="10">
        <v>74543</v>
      </c>
      <c r="AF24" s="10">
        <v>0</v>
      </c>
      <c r="AG24" s="10">
        <v>0</v>
      </c>
      <c r="AH24" s="8">
        <v>0</v>
      </c>
      <c r="AI24" s="8">
        <v>0</v>
      </c>
      <c r="AJ24" s="8">
        <f t="shared" si="5"/>
        <v>0</v>
      </c>
      <c r="AK24" s="8">
        <f t="shared" si="6"/>
        <v>0</v>
      </c>
      <c r="AL24" s="8">
        <f t="shared" si="8"/>
        <v>0</v>
      </c>
      <c r="AM24" s="8">
        <f t="shared" si="9"/>
        <v>0</v>
      </c>
      <c r="AN24" s="8">
        <f t="shared" si="10"/>
        <v>0</v>
      </c>
      <c r="AO24" s="8">
        <f t="shared" si="11"/>
        <v>120000</v>
      </c>
      <c r="AP24" s="8">
        <f t="shared" si="19"/>
        <v>1</v>
      </c>
      <c r="AQ24" s="8">
        <f t="shared" si="12"/>
        <v>240000</v>
      </c>
      <c r="AR24" s="8">
        <f t="shared" si="20"/>
        <v>1</v>
      </c>
      <c r="AS24" s="8">
        <f t="shared" si="22"/>
        <v>240000</v>
      </c>
      <c r="AT24" s="8">
        <f t="shared" si="13"/>
        <v>1</v>
      </c>
      <c r="AU24" s="8">
        <f t="shared" si="14"/>
        <v>240000</v>
      </c>
      <c r="AV24" s="8">
        <f t="shared" si="15"/>
        <v>2</v>
      </c>
      <c r="AW24" s="8">
        <f t="shared" si="16"/>
        <v>289695</v>
      </c>
      <c r="AX24" s="8">
        <f t="shared" si="17"/>
        <v>3</v>
      </c>
      <c r="AY24" s="11">
        <f t="shared" si="18"/>
        <v>364238</v>
      </c>
      <c r="AZ24" s="8">
        <f t="shared" si="2"/>
        <v>3</v>
      </c>
      <c r="BA24" s="8">
        <f t="shared" si="3"/>
        <v>364238</v>
      </c>
      <c r="BB24" s="38">
        <v>0</v>
      </c>
      <c r="BC24" s="14">
        <v>0</v>
      </c>
    </row>
    <row r="25" spans="1:55" ht="13.5" customHeight="1" x14ac:dyDescent="0.15">
      <c r="A25" s="18" t="s">
        <v>17</v>
      </c>
      <c r="B25" s="8">
        <v>24</v>
      </c>
      <c r="C25" s="8">
        <v>258512</v>
      </c>
      <c r="D25" s="8">
        <v>25</v>
      </c>
      <c r="E25" s="8">
        <v>291277</v>
      </c>
      <c r="F25" s="8">
        <v>25</v>
      </c>
      <c r="G25" s="8">
        <v>306358</v>
      </c>
      <c r="H25" s="8">
        <v>24</v>
      </c>
      <c r="I25" s="8">
        <v>289919</v>
      </c>
      <c r="J25" s="8">
        <v>38</v>
      </c>
      <c r="K25" s="8">
        <v>483347</v>
      </c>
      <c r="L25" s="8">
        <v>22</v>
      </c>
      <c r="M25" s="8">
        <v>283339</v>
      </c>
      <c r="N25" s="8">
        <v>24</v>
      </c>
      <c r="O25" s="8">
        <v>307381</v>
      </c>
      <c r="P25" s="8">
        <v>9</v>
      </c>
      <c r="Q25" s="8">
        <v>120718</v>
      </c>
      <c r="R25" s="8">
        <v>20</v>
      </c>
      <c r="S25" s="8">
        <v>265704</v>
      </c>
      <c r="T25" s="8">
        <v>20</v>
      </c>
      <c r="U25" s="8">
        <v>249686</v>
      </c>
      <c r="V25" s="8">
        <v>19</v>
      </c>
      <c r="W25" s="8">
        <v>229638</v>
      </c>
      <c r="X25" s="8">
        <v>14</v>
      </c>
      <c r="Y25" s="8">
        <v>170873</v>
      </c>
      <c r="Z25" s="8">
        <v>13</v>
      </c>
      <c r="AA25" s="8">
        <v>151827</v>
      </c>
      <c r="AB25" s="10">
        <v>23</v>
      </c>
      <c r="AC25" s="10">
        <v>305089</v>
      </c>
      <c r="AD25" s="10">
        <v>19</v>
      </c>
      <c r="AE25" s="10">
        <v>218885</v>
      </c>
      <c r="AF25" s="10">
        <f>10+4+1</f>
        <v>15</v>
      </c>
      <c r="AG25" s="10">
        <f>119050+29734+13742</f>
        <v>162526</v>
      </c>
      <c r="AH25" s="8">
        <v>398</v>
      </c>
      <c r="AI25" s="8">
        <v>4652068</v>
      </c>
      <c r="AJ25" s="8">
        <f t="shared" si="5"/>
        <v>407</v>
      </c>
      <c r="AK25" s="8">
        <f t="shared" si="6"/>
        <v>4772786</v>
      </c>
      <c r="AL25" s="8">
        <f t="shared" si="8"/>
        <v>427</v>
      </c>
      <c r="AM25" s="8">
        <f t="shared" si="9"/>
        <v>5038490</v>
      </c>
      <c r="AN25" s="8">
        <f t="shared" si="10"/>
        <v>447</v>
      </c>
      <c r="AO25" s="8">
        <f t="shared" si="11"/>
        <v>5288176</v>
      </c>
      <c r="AP25" s="8">
        <f t="shared" si="19"/>
        <v>466</v>
      </c>
      <c r="AQ25" s="8">
        <f t="shared" si="12"/>
        <v>5517814</v>
      </c>
      <c r="AR25" s="8">
        <f t="shared" si="20"/>
        <v>480</v>
      </c>
      <c r="AS25" s="8">
        <f t="shared" si="22"/>
        <v>5688687</v>
      </c>
      <c r="AT25" s="8">
        <f t="shared" si="13"/>
        <v>493</v>
      </c>
      <c r="AU25" s="8">
        <f t="shared" si="14"/>
        <v>5840514</v>
      </c>
      <c r="AV25" s="8">
        <f t="shared" si="15"/>
        <v>516</v>
      </c>
      <c r="AW25" s="8">
        <f t="shared" si="16"/>
        <v>6145603</v>
      </c>
      <c r="AX25" s="8">
        <f t="shared" si="17"/>
        <v>535</v>
      </c>
      <c r="AY25" s="11">
        <f t="shared" si="18"/>
        <v>6364488</v>
      </c>
      <c r="AZ25" s="8">
        <f t="shared" si="2"/>
        <v>550</v>
      </c>
      <c r="BA25" s="8">
        <f t="shared" si="3"/>
        <v>6527014</v>
      </c>
      <c r="BB25" s="38">
        <v>23</v>
      </c>
      <c r="BC25" s="14">
        <v>272529</v>
      </c>
    </row>
    <row r="26" spans="1:55" ht="13.5" customHeight="1" x14ac:dyDescent="0.15">
      <c r="A26" s="18" t="s">
        <v>18</v>
      </c>
      <c r="B26" s="8">
        <v>28</v>
      </c>
      <c r="C26" s="8">
        <v>167077</v>
      </c>
      <c r="D26" s="8">
        <v>16</v>
      </c>
      <c r="E26" s="8">
        <v>91913</v>
      </c>
      <c r="F26" s="8">
        <v>11</v>
      </c>
      <c r="G26" s="8">
        <v>104722</v>
      </c>
      <c r="H26" s="8">
        <v>13</v>
      </c>
      <c r="I26" s="8">
        <v>141658</v>
      </c>
      <c r="J26" s="8">
        <v>25</v>
      </c>
      <c r="K26" s="8">
        <v>210714</v>
      </c>
      <c r="L26" s="8">
        <v>11</v>
      </c>
      <c r="M26" s="8">
        <v>105609</v>
      </c>
      <c r="N26" s="8">
        <v>15</v>
      </c>
      <c r="O26" s="8">
        <v>157599</v>
      </c>
      <c r="P26" s="8">
        <v>4</v>
      </c>
      <c r="Q26" s="8">
        <v>48782</v>
      </c>
      <c r="R26" s="8">
        <v>6</v>
      </c>
      <c r="S26" s="8">
        <v>26979</v>
      </c>
      <c r="T26" s="8">
        <v>11</v>
      </c>
      <c r="U26" s="8">
        <v>95745</v>
      </c>
      <c r="V26" s="8">
        <v>9</v>
      </c>
      <c r="W26" s="8">
        <v>65427</v>
      </c>
      <c r="X26" s="8">
        <v>6</v>
      </c>
      <c r="Y26" s="8">
        <v>62891</v>
      </c>
      <c r="Z26" s="8">
        <v>10</v>
      </c>
      <c r="AA26" s="8">
        <v>59701</v>
      </c>
      <c r="AB26" s="10">
        <v>9</v>
      </c>
      <c r="AC26" s="10">
        <v>97365</v>
      </c>
      <c r="AD26" s="10">
        <v>9</v>
      </c>
      <c r="AE26" s="10">
        <v>45882</v>
      </c>
      <c r="AF26" s="10">
        <f>4+2</f>
        <v>6</v>
      </c>
      <c r="AG26" s="10">
        <f>35399+22489</f>
        <v>57888</v>
      </c>
      <c r="AH26" s="8">
        <v>286</v>
      </c>
      <c r="AI26" s="8">
        <v>2539366</v>
      </c>
      <c r="AJ26" s="8">
        <f t="shared" si="5"/>
        <v>290</v>
      </c>
      <c r="AK26" s="8">
        <f t="shared" si="6"/>
        <v>2588148</v>
      </c>
      <c r="AL26" s="8">
        <f t="shared" si="8"/>
        <v>296</v>
      </c>
      <c r="AM26" s="8">
        <f t="shared" si="9"/>
        <v>2615127</v>
      </c>
      <c r="AN26" s="8">
        <f t="shared" si="10"/>
        <v>307</v>
      </c>
      <c r="AO26" s="8">
        <f t="shared" si="11"/>
        <v>2710872</v>
      </c>
      <c r="AP26" s="8">
        <f t="shared" si="19"/>
        <v>316</v>
      </c>
      <c r="AQ26" s="8">
        <f t="shared" si="12"/>
        <v>2776299</v>
      </c>
      <c r="AR26" s="8">
        <f t="shared" si="20"/>
        <v>322</v>
      </c>
      <c r="AS26" s="8">
        <f t="shared" si="22"/>
        <v>2839190</v>
      </c>
      <c r="AT26" s="8">
        <f t="shared" si="13"/>
        <v>332</v>
      </c>
      <c r="AU26" s="8">
        <f t="shared" si="14"/>
        <v>2898891</v>
      </c>
      <c r="AV26" s="8">
        <f t="shared" si="15"/>
        <v>341</v>
      </c>
      <c r="AW26" s="8">
        <f t="shared" si="16"/>
        <v>2996256</v>
      </c>
      <c r="AX26" s="8">
        <f t="shared" si="17"/>
        <v>350</v>
      </c>
      <c r="AY26" s="11">
        <f t="shared" si="18"/>
        <v>3042138</v>
      </c>
      <c r="AZ26" s="8">
        <f t="shared" si="2"/>
        <v>356</v>
      </c>
      <c r="BA26" s="8">
        <f t="shared" si="3"/>
        <v>3100026</v>
      </c>
      <c r="BB26" s="38">
        <v>12</v>
      </c>
      <c r="BC26" s="14">
        <v>125977</v>
      </c>
    </row>
    <row r="27" spans="1:55" ht="13.5" customHeight="1" x14ac:dyDescent="0.15">
      <c r="A27" s="18" t="s">
        <v>19</v>
      </c>
      <c r="B27" s="8">
        <v>8</v>
      </c>
      <c r="C27" s="8">
        <v>111431</v>
      </c>
      <c r="D27" s="8">
        <v>3</v>
      </c>
      <c r="E27" s="8">
        <v>61719</v>
      </c>
      <c r="F27" s="8">
        <v>1</v>
      </c>
      <c r="G27" s="8">
        <v>32500</v>
      </c>
      <c r="H27" s="8">
        <v>2</v>
      </c>
      <c r="I27" s="8">
        <v>35819</v>
      </c>
      <c r="J27" s="8">
        <v>7</v>
      </c>
      <c r="K27" s="8">
        <v>63291</v>
      </c>
      <c r="L27" s="8">
        <v>1</v>
      </c>
      <c r="M27" s="8">
        <v>14830</v>
      </c>
      <c r="N27" s="8">
        <v>2</v>
      </c>
      <c r="O27" s="8">
        <v>14688</v>
      </c>
      <c r="P27" s="8">
        <v>0</v>
      </c>
      <c r="Q27" s="8">
        <v>0</v>
      </c>
      <c r="R27" s="8">
        <v>1</v>
      </c>
      <c r="S27" s="8">
        <v>677</v>
      </c>
      <c r="T27" s="8">
        <v>3</v>
      </c>
      <c r="U27" s="8">
        <v>16043</v>
      </c>
      <c r="V27" s="8">
        <v>3</v>
      </c>
      <c r="W27" s="8">
        <v>9843</v>
      </c>
      <c r="X27" s="8">
        <v>0</v>
      </c>
      <c r="Y27" s="8">
        <v>0</v>
      </c>
      <c r="Z27" s="8">
        <v>0</v>
      </c>
      <c r="AA27" s="8">
        <v>0</v>
      </c>
      <c r="AB27" s="10">
        <v>2</v>
      </c>
      <c r="AC27" s="10">
        <v>13640</v>
      </c>
      <c r="AD27" s="10">
        <v>4</v>
      </c>
      <c r="AE27" s="10">
        <v>16966</v>
      </c>
      <c r="AF27" s="10">
        <v>2</v>
      </c>
      <c r="AG27" s="10">
        <v>4418</v>
      </c>
      <c r="AH27" s="8">
        <v>30</v>
      </c>
      <c r="AI27" s="8">
        <v>418328</v>
      </c>
      <c r="AJ27" s="8">
        <f t="shared" si="5"/>
        <v>30</v>
      </c>
      <c r="AK27" s="8">
        <f t="shared" si="6"/>
        <v>418328</v>
      </c>
      <c r="AL27" s="8">
        <f t="shared" si="8"/>
        <v>31</v>
      </c>
      <c r="AM27" s="8">
        <f t="shared" si="9"/>
        <v>419005</v>
      </c>
      <c r="AN27" s="8">
        <f t="shared" si="10"/>
        <v>34</v>
      </c>
      <c r="AO27" s="8">
        <f t="shared" si="11"/>
        <v>435048</v>
      </c>
      <c r="AP27" s="8">
        <f>SUM(AN27,V27)</f>
        <v>37</v>
      </c>
      <c r="AQ27" s="8">
        <f>SUM(AO27,W27)</f>
        <v>444891</v>
      </c>
      <c r="AR27" s="8">
        <f>SUM(AP27,X27)</f>
        <v>37</v>
      </c>
      <c r="AS27" s="8">
        <f t="shared" si="22"/>
        <v>444891</v>
      </c>
      <c r="AT27" s="8">
        <f t="shared" si="13"/>
        <v>37</v>
      </c>
      <c r="AU27" s="8">
        <f t="shared" si="14"/>
        <v>444891</v>
      </c>
      <c r="AV27" s="8">
        <f t="shared" si="15"/>
        <v>39</v>
      </c>
      <c r="AW27" s="8">
        <f t="shared" si="16"/>
        <v>458531</v>
      </c>
      <c r="AX27" s="8">
        <f t="shared" si="17"/>
        <v>43</v>
      </c>
      <c r="AY27" s="11">
        <f t="shared" si="18"/>
        <v>475497</v>
      </c>
      <c r="AZ27" s="8">
        <f t="shared" si="2"/>
        <v>45</v>
      </c>
      <c r="BA27" s="8">
        <f t="shared" si="3"/>
        <v>479915</v>
      </c>
      <c r="BB27" s="38">
        <v>5</v>
      </c>
      <c r="BC27" s="14">
        <v>30052</v>
      </c>
    </row>
    <row r="28" spans="1:55" ht="13.5" customHeight="1" x14ac:dyDescent="0.15">
      <c r="A28" s="18" t="s">
        <v>91</v>
      </c>
      <c r="B28" s="8">
        <v>6</v>
      </c>
      <c r="C28" s="8">
        <v>11571</v>
      </c>
      <c r="D28" s="8">
        <v>2</v>
      </c>
      <c r="E28" s="8">
        <v>3249</v>
      </c>
      <c r="F28" s="8">
        <v>6</v>
      </c>
      <c r="G28" s="8">
        <v>11742</v>
      </c>
      <c r="H28" s="8">
        <v>5</v>
      </c>
      <c r="I28" s="8">
        <v>9518</v>
      </c>
      <c r="J28" s="8">
        <v>5</v>
      </c>
      <c r="K28" s="8">
        <v>8227</v>
      </c>
      <c r="L28" s="8">
        <v>2</v>
      </c>
      <c r="M28" s="8">
        <v>3685</v>
      </c>
      <c r="N28" s="8">
        <v>4</v>
      </c>
      <c r="O28" s="8">
        <v>5910</v>
      </c>
      <c r="P28" s="8">
        <v>4</v>
      </c>
      <c r="Q28" s="8">
        <v>4002</v>
      </c>
      <c r="R28" s="8">
        <v>2</v>
      </c>
      <c r="S28" s="8">
        <v>2436</v>
      </c>
      <c r="T28" s="8">
        <v>6</v>
      </c>
      <c r="U28" s="8">
        <v>12078</v>
      </c>
      <c r="V28" s="8">
        <v>3</v>
      </c>
      <c r="W28" s="8">
        <v>1854</v>
      </c>
      <c r="X28" s="8">
        <v>8</v>
      </c>
      <c r="Y28" s="8">
        <v>14067</v>
      </c>
      <c r="Z28" s="8">
        <v>4</v>
      </c>
      <c r="AA28" s="8">
        <v>8146</v>
      </c>
      <c r="AB28" s="10">
        <v>4</v>
      </c>
      <c r="AC28" s="10">
        <v>5624</v>
      </c>
      <c r="AD28" s="10">
        <v>7</v>
      </c>
      <c r="AE28" s="10">
        <v>12230</v>
      </c>
      <c r="AF28" s="10">
        <v>7</v>
      </c>
      <c r="AG28" s="10">
        <v>13398</v>
      </c>
      <c r="AH28" s="8">
        <v>91</v>
      </c>
      <c r="AI28" s="8">
        <v>170301</v>
      </c>
      <c r="AJ28" s="8">
        <f t="shared" si="5"/>
        <v>95</v>
      </c>
      <c r="AK28" s="8">
        <f t="shared" si="6"/>
        <v>174303</v>
      </c>
      <c r="AL28" s="8">
        <f t="shared" si="8"/>
        <v>97</v>
      </c>
      <c r="AM28" s="8">
        <f t="shared" si="9"/>
        <v>176739</v>
      </c>
      <c r="AN28" s="8">
        <f t="shared" si="10"/>
        <v>103</v>
      </c>
      <c r="AO28" s="8">
        <f t="shared" si="11"/>
        <v>188817</v>
      </c>
      <c r="AP28" s="8">
        <f t="shared" si="19"/>
        <v>106</v>
      </c>
      <c r="AQ28" s="8">
        <f t="shared" si="12"/>
        <v>190671</v>
      </c>
      <c r="AR28" s="8">
        <f t="shared" si="20"/>
        <v>114</v>
      </c>
      <c r="AS28" s="8">
        <f t="shared" si="22"/>
        <v>204738</v>
      </c>
      <c r="AT28" s="8">
        <f t="shared" si="13"/>
        <v>118</v>
      </c>
      <c r="AU28" s="8">
        <f t="shared" si="14"/>
        <v>212884</v>
      </c>
      <c r="AV28" s="8">
        <f t="shared" si="15"/>
        <v>122</v>
      </c>
      <c r="AW28" s="8">
        <f t="shared" si="16"/>
        <v>218508</v>
      </c>
      <c r="AX28" s="8">
        <f t="shared" si="17"/>
        <v>129</v>
      </c>
      <c r="AY28" s="11">
        <f t="shared" si="18"/>
        <v>230738</v>
      </c>
      <c r="AZ28" s="8">
        <f t="shared" si="2"/>
        <v>136</v>
      </c>
      <c r="BA28" s="8">
        <f t="shared" si="3"/>
        <v>244136</v>
      </c>
      <c r="BB28" s="38">
        <v>10</v>
      </c>
      <c r="BC28" s="14">
        <v>19636</v>
      </c>
    </row>
    <row r="29" spans="1:55" ht="13.5" customHeight="1" x14ac:dyDescent="0.15">
      <c r="A29" s="18" t="s">
        <v>20</v>
      </c>
      <c r="B29" s="8">
        <v>19</v>
      </c>
      <c r="C29" s="8">
        <v>59261</v>
      </c>
      <c r="D29" s="8">
        <v>13</v>
      </c>
      <c r="E29" s="8">
        <v>44033</v>
      </c>
      <c r="F29" s="8">
        <v>10</v>
      </c>
      <c r="G29" s="8">
        <v>61280</v>
      </c>
      <c r="H29" s="8">
        <v>7</v>
      </c>
      <c r="I29" s="8">
        <v>30974</v>
      </c>
      <c r="J29" s="8">
        <v>15</v>
      </c>
      <c r="K29" s="8">
        <v>51960</v>
      </c>
      <c r="L29" s="8">
        <v>9</v>
      </c>
      <c r="M29" s="8">
        <v>35456</v>
      </c>
      <c r="N29" s="8">
        <v>8</v>
      </c>
      <c r="O29" s="8">
        <v>18446</v>
      </c>
      <c r="P29" s="8">
        <v>0</v>
      </c>
      <c r="Q29" s="8">
        <v>0</v>
      </c>
      <c r="R29" s="8">
        <v>3</v>
      </c>
      <c r="S29" s="8">
        <v>4776</v>
      </c>
      <c r="T29" s="8">
        <v>12</v>
      </c>
      <c r="U29" s="8">
        <v>33655</v>
      </c>
      <c r="V29" s="8">
        <v>17</v>
      </c>
      <c r="W29" s="8">
        <v>49978</v>
      </c>
      <c r="X29" s="8">
        <v>9</v>
      </c>
      <c r="Y29" s="8">
        <v>31595</v>
      </c>
      <c r="Z29" s="8">
        <v>8</v>
      </c>
      <c r="AA29" s="8">
        <v>17568</v>
      </c>
      <c r="AB29" s="10">
        <v>19</v>
      </c>
      <c r="AC29" s="10">
        <v>99719</v>
      </c>
      <c r="AD29" s="10">
        <v>11</v>
      </c>
      <c r="AE29" s="10">
        <v>57705</v>
      </c>
      <c r="AF29" s="10">
        <f>1+3</f>
        <v>4</v>
      </c>
      <c r="AG29" s="10">
        <f>7500+25486</f>
        <v>32986</v>
      </c>
      <c r="AH29" s="8">
        <v>126</v>
      </c>
      <c r="AI29" s="8">
        <v>399224</v>
      </c>
      <c r="AJ29" s="8">
        <f t="shared" si="5"/>
        <v>126</v>
      </c>
      <c r="AK29" s="8">
        <f t="shared" si="6"/>
        <v>399224</v>
      </c>
      <c r="AL29" s="8">
        <f t="shared" si="8"/>
        <v>129</v>
      </c>
      <c r="AM29" s="8">
        <f t="shared" si="9"/>
        <v>404000</v>
      </c>
      <c r="AN29" s="8">
        <f t="shared" si="10"/>
        <v>141</v>
      </c>
      <c r="AO29" s="8">
        <f t="shared" si="11"/>
        <v>437655</v>
      </c>
      <c r="AP29" s="8">
        <f t="shared" si="19"/>
        <v>158</v>
      </c>
      <c r="AQ29" s="8">
        <f t="shared" si="12"/>
        <v>487633</v>
      </c>
      <c r="AR29" s="8">
        <f t="shared" si="20"/>
        <v>167</v>
      </c>
      <c r="AS29" s="8">
        <f t="shared" si="22"/>
        <v>519228</v>
      </c>
      <c r="AT29" s="8">
        <f t="shared" si="13"/>
        <v>175</v>
      </c>
      <c r="AU29" s="8">
        <f t="shared" si="14"/>
        <v>536796</v>
      </c>
      <c r="AV29" s="8">
        <f t="shared" si="15"/>
        <v>194</v>
      </c>
      <c r="AW29" s="8">
        <f t="shared" si="16"/>
        <v>636515</v>
      </c>
      <c r="AX29" s="8">
        <f t="shared" si="17"/>
        <v>205</v>
      </c>
      <c r="AY29" s="11">
        <f t="shared" si="18"/>
        <v>694220</v>
      </c>
      <c r="AZ29" s="8">
        <f t="shared" si="2"/>
        <v>209</v>
      </c>
      <c r="BA29" s="8">
        <f t="shared" si="3"/>
        <v>727206</v>
      </c>
      <c r="BB29" s="38">
        <v>9</v>
      </c>
      <c r="BC29" s="14">
        <v>60958</v>
      </c>
    </row>
    <row r="30" spans="1:55" ht="13.5" customHeight="1" x14ac:dyDescent="0.15">
      <c r="A30" s="18" t="s">
        <v>78</v>
      </c>
      <c r="B30" s="8" t="s">
        <v>70</v>
      </c>
      <c r="C30" s="8" t="s">
        <v>70</v>
      </c>
      <c r="D30" s="8" t="s">
        <v>70</v>
      </c>
      <c r="E30" s="8" t="s">
        <v>70</v>
      </c>
      <c r="F30" s="8" t="s">
        <v>70</v>
      </c>
      <c r="G30" s="8" t="s">
        <v>70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8">
        <v>0</v>
      </c>
      <c r="AI30" s="8">
        <v>0</v>
      </c>
      <c r="AJ30" s="8">
        <f t="shared" si="5"/>
        <v>0</v>
      </c>
      <c r="AK30" s="8">
        <f t="shared" si="6"/>
        <v>0</v>
      </c>
      <c r="AL30" s="8">
        <f t="shared" si="8"/>
        <v>0</v>
      </c>
      <c r="AM30" s="8">
        <f t="shared" si="9"/>
        <v>0</v>
      </c>
      <c r="AN30" s="8">
        <f t="shared" si="10"/>
        <v>0</v>
      </c>
      <c r="AO30" s="8">
        <f t="shared" si="11"/>
        <v>0</v>
      </c>
      <c r="AP30" s="8">
        <f t="shared" si="19"/>
        <v>0</v>
      </c>
      <c r="AQ30" s="8">
        <f t="shared" si="12"/>
        <v>0</v>
      </c>
      <c r="AR30" s="8">
        <f t="shared" si="20"/>
        <v>0</v>
      </c>
      <c r="AS30" s="8">
        <f t="shared" si="22"/>
        <v>0</v>
      </c>
      <c r="AT30" s="8">
        <f t="shared" si="13"/>
        <v>0</v>
      </c>
      <c r="AU30" s="8">
        <f t="shared" si="14"/>
        <v>0</v>
      </c>
      <c r="AV30" s="8">
        <f t="shared" si="15"/>
        <v>0</v>
      </c>
      <c r="AW30" s="8">
        <f t="shared" si="16"/>
        <v>0</v>
      </c>
      <c r="AX30" s="8">
        <f t="shared" si="17"/>
        <v>0</v>
      </c>
      <c r="AY30" s="11">
        <f t="shared" si="18"/>
        <v>0</v>
      </c>
      <c r="AZ30" s="8">
        <f t="shared" si="2"/>
        <v>0</v>
      </c>
      <c r="BA30" s="8">
        <f t="shared" si="3"/>
        <v>0</v>
      </c>
      <c r="BB30" s="38">
        <v>0</v>
      </c>
      <c r="BC30" s="14">
        <v>0</v>
      </c>
    </row>
    <row r="31" spans="1:55" ht="13.5" customHeight="1" x14ac:dyDescent="0.15">
      <c r="A31" s="18" t="s">
        <v>21</v>
      </c>
      <c r="B31" s="8" t="s">
        <v>70</v>
      </c>
      <c r="C31" s="8" t="s">
        <v>70</v>
      </c>
      <c r="D31" s="8">
        <v>1</v>
      </c>
      <c r="E31" s="8">
        <v>44320</v>
      </c>
      <c r="F31" s="8">
        <v>1</v>
      </c>
      <c r="G31" s="8">
        <v>68394</v>
      </c>
      <c r="H31" s="8">
        <v>0</v>
      </c>
      <c r="I31" s="8">
        <v>0</v>
      </c>
      <c r="J31" s="8">
        <v>1</v>
      </c>
      <c r="K31" s="8">
        <v>73432</v>
      </c>
      <c r="L31" s="8">
        <v>0</v>
      </c>
      <c r="M31" s="8">
        <v>0</v>
      </c>
      <c r="N31" s="8">
        <v>1</v>
      </c>
      <c r="O31" s="8">
        <v>73432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3</v>
      </c>
      <c r="AA31" s="8">
        <v>77182</v>
      </c>
      <c r="AB31" s="10">
        <v>2</v>
      </c>
      <c r="AC31" s="10">
        <v>109327</v>
      </c>
      <c r="AD31" s="10">
        <v>1</v>
      </c>
      <c r="AE31" s="10">
        <v>66615</v>
      </c>
      <c r="AF31" s="10">
        <v>0</v>
      </c>
      <c r="AG31" s="10">
        <v>0</v>
      </c>
      <c r="AH31" s="8">
        <v>9</v>
      </c>
      <c r="AI31" s="8">
        <v>399106</v>
      </c>
      <c r="AJ31" s="8">
        <f t="shared" si="5"/>
        <v>9</v>
      </c>
      <c r="AK31" s="8">
        <f t="shared" si="6"/>
        <v>399106</v>
      </c>
      <c r="AL31" s="8">
        <f t="shared" si="8"/>
        <v>9</v>
      </c>
      <c r="AM31" s="8">
        <f t="shared" si="9"/>
        <v>399106</v>
      </c>
      <c r="AN31" s="8">
        <f t="shared" si="10"/>
        <v>9</v>
      </c>
      <c r="AO31" s="8">
        <f t="shared" si="11"/>
        <v>399106</v>
      </c>
      <c r="AP31" s="8">
        <f t="shared" si="19"/>
        <v>9</v>
      </c>
      <c r="AQ31" s="8">
        <f t="shared" si="12"/>
        <v>399106</v>
      </c>
      <c r="AR31" s="8">
        <f t="shared" si="20"/>
        <v>9</v>
      </c>
      <c r="AS31" s="8">
        <f t="shared" si="22"/>
        <v>399106</v>
      </c>
      <c r="AT31" s="8">
        <f t="shared" si="13"/>
        <v>12</v>
      </c>
      <c r="AU31" s="8">
        <f t="shared" si="14"/>
        <v>476288</v>
      </c>
      <c r="AV31" s="8">
        <f t="shared" si="15"/>
        <v>14</v>
      </c>
      <c r="AW31" s="8">
        <f t="shared" si="16"/>
        <v>585615</v>
      </c>
      <c r="AX31" s="8">
        <f t="shared" si="17"/>
        <v>15</v>
      </c>
      <c r="AY31" s="11">
        <f t="shared" si="18"/>
        <v>652230</v>
      </c>
      <c r="AZ31" s="8">
        <f t="shared" si="2"/>
        <v>15</v>
      </c>
      <c r="BA31" s="8">
        <f t="shared" si="3"/>
        <v>652230</v>
      </c>
      <c r="BB31" s="38">
        <v>0</v>
      </c>
      <c r="BC31" s="14">
        <v>0</v>
      </c>
    </row>
    <row r="32" spans="1:55" ht="13.5" customHeight="1" x14ac:dyDescent="0.15">
      <c r="A32" s="18" t="s">
        <v>22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5</v>
      </c>
      <c r="M32" s="8">
        <v>478365</v>
      </c>
      <c r="N32" s="8">
        <v>87</v>
      </c>
      <c r="O32" s="8">
        <v>8755206</v>
      </c>
      <c r="P32" s="8">
        <v>25</v>
      </c>
      <c r="Q32" s="8">
        <v>2481325</v>
      </c>
      <c r="R32" s="8">
        <v>6</v>
      </c>
      <c r="S32" s="8">
        <v>559056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8">
        <v>93</v>
      </c>
      <c r="AI32" s="8">
        <v>9533571</v>
      </c>
      <c r="AJ32" s="8">
        <f t="shared" si="5"/>
        <v>118</v>
      </c>
      <c r="AK32" s="8">
        <f t="shared" si="6"/>
        <v>12014896</v>
      </c>
      <c r="AL32" s="8">
        <f t="shared" si="8"/>
        <v>124</v>
      </c>
      <c r="AM32" s="8">
        <f t="shared" si="9"/>
        <v>12573952</v>
      </c>
      <c r="AN32" s="8">
        <f t="shared" si="10"/>
        <v>124</v>
      </c>
      <c r="AO32" s="8">
        <f t="shared" si="11"/>
        <v>12573952</v>
      </c>
      <c r="AP32" s="8">
        <f t="shared" si="19"/>
        <v>124</v>
      </c>
      <c r="AQ32" s="8">
        <f t="shared" si="12"/>
        <v>12573952</v>
      </c>
      <c r="AR32" s="8">
        <f t="shared" si="20"/>
        <v>124</v>
      </c>
      <c r="AS32" s="8">
        <f t="shared" si="22"/>
        <v>12573952</v>
      </c>
      <c r="AT32" s="8">
        <f t="shared" si="13"/>
        <v>124</v>
      </c>
      <c r="AU32" s="8">
        <f t="shared" si="14"/>
        <v>12573952</v>
      </c>
      <c r="AV32" s="8">
        <f t="shared" si="15"/>
        <v>124</v>
      </c>
      <c r="AW32" s="8">
        <f t="shared" si="16"/>
        <v>12573952</v>
      </c>
      <c r="AX32" s="8">
        <f t="shared" si="17"/>
        <v>124</v>
      </c>
      <c r="AY32" s="11">
        <f t="shared" si="18"/>
        <v>12573952</v>
      </c>
      <c r="AZ32" s="8">
        <f t="shared" si="2"/>
        <v>124</v>
      </c>
      <c r="BA32" s="8">
        <f t="shared" si="3"/>
        <v>12573952</v>
      </c>
      <c r="BB32" s="38">
        <v>0</v>
      </c>
      <c r="BC32" s="14">
        <v>0</v>
      </c>
    </row>
    <row r="33" spans="1:55" ht="13.5" customHeight="1" x14ac:dyDescent="0.15">
      <c r="A33" s="18" t="s">
        <v>107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 t="s">
        <v>81</v>
      </c>
      <c r="Y33" s="8" t="s">
        <v>81</v>
      </c>
      <c r="Z33" s="8" t="s">
        <v>81</v>
      </c>
      <c r="AA33" s="8" t="s">
        <v>81</v>
      </c>
      <c r="AB33" s="10">
        <v>121</v>
      </c>
      <c r="AC33" s="10">
        <v>74620</v>
      </c>
      <c r="AD33" s="10">
        <v>28</v>
      </c>
      <c r="AE33" s="10">
        <v>19922</v>
      </c>
      <c r="AF33" s="10">
        <f>11+1</f>
        <v>12</v>
      </c>
      <c r="AG33" s="10">
        <f>7166+750</f>
        <v>7916</v>
      </c>
      <c r="AH33" s="8"/>
      <c r="AI33" s="8"/>
      <c r="AJ33" s="8"/>
      <c r="AK33" s="8"/>
      <c r="AL33" s="8">
        <f t="shared" si="8"/>
        <v>0</v>
      </c>
      <c r="AM33" s="8">
        <f t="shared" si="9"/>
        <v>0</v>
      </c>
      <c r="AN33" s="8">
        <f t="shared" si="10"/>
        <v>0</v>
      </c>
      <c r="AO33" s="8">
        <f t="shared" si="11"/>
        <v>0</v>
      </c>
      <c r="AP33" s="8">
        <f t="shared" si="19"/>
        <v>0</v>
      </c>
      <c r="AQ33" s="8">
        <f t="shared" si="12"/>
        <v>0</v>
      </c>
      <c r="AR33" s="8">
        <f t="shared" si="20"/>
        <v>0</v>
      </c>
      <c r="AS33" s="8">
        <f t="shared" si="22"/>
        <v>0</v>
      </c>
      <c r="AT33" s="8">
        <f t="shared" si="13"/>
        <v>0</v>
      </c>
      <c r="AU33" s="8">
        <f t="shared" si="14"/>
        <v>0</v>
      </c>
      <c r="AV33" s="8">
        <f t="shared" ref="AV33:BA33" si="23">SUM(AT33,AB33)</f>
        <v>121</v>
      </c>
      <c r="AW33" s="8">
        <f t="shared" si="23"/>
        <v>74620</v>
      </c>
      <c r="AX33" s="8">
        <f t="shared" si="23"/>
        <v>149</v>
      </c>
      <c r="AY33" s="11">
        <f t="shared" si="23"/>
        <v>94542</v>
      </c>
      <c r="AZ33" s="8">
        <f t="shared" si="23"/>
        <v>161</v>
      </c>
      <c r="BA33" s="8">
        <f t="shared" si="23"/>
        <v>102458</v>
      </c>
      <c r="BB33" s="38">
        <v>12</v>
      </c>
      <c r="BC33" s="14">
        <v>8001</v>
      </c>
    </row>
    <row r="34" spans="1:55" ht="13.5" customHeight="1" x14ac:dyDescent="0.15">
      <c r="A34" s="18" t="s">
        <v>9</v>
      </c>
      <c r="B34" s="8">
        <v>1</v>
      </c>
      <c r="C34" s="8">
        <v>19168</v>
      </c>
      <c r="D34" s="8">
        <v>0</v>
      </c>
      <c r="E34" s="8">
        <v>0</v>
      </c>
      <c r="F34" s="8">
        <v>2</v>
      </c>
      <c r="G34" s="8">
        <v>38587</v>
      </c>
      <c r="H34" s="8">
        <v>1</v>
      </c>
      <c r="I34" s="8">
        <v>19168</v>
      </c>
      <c r="J34" s="8">
        <v>1</v>
      </c>
      <c r="K34" s="8">
        <v>19168</v>
      </c>
      <c r="L34" s="8">
        <v>0</v>
      </c>
      <c r="M34" s="8">
        <v>0</v>
      </c>
      <c r="N34" s="8" t="s">
        <v>89</v>
      </c>
      <c r="O34" s="8" t="s">
        <v>89</v>
      </c>
      <c r="P34" s="8" t="s">
        <v>89</v>
      </c>
      <c r="Q34" s="8" t="s">
        <v>89</v>
      </c>
      <c r="R34" s="8" t="s">
        <v>81</v>
      </c>
      <c r="S34" s="8" t="s">
        <v>81</v>
      </c>
      <c r="T34" s="8" t="s">
        <v>81</v>
      </c>
      <c r="U34" s="8" t="s">
        <v>81</v>
      </c>
      <c r="V34" s="8" t="s">
        <v>70</v>
      </c>
      <c r="W34" s="8" t="s">
        <v>70</v>
      </c>
      <c r="X34" s="8" t="s">
        <v>70</v>
      </c>
      <c r="Y34" s="8" t="s">
        <v>70</v>
      </c>
      <c r="Z34" s="8" t="s">
        <v>70</v>
      </c>
      <c r="AA34" s="8" t="s">
        <v>70</v>
      </c>
      <c r="AB34" s="10" t="s">
        <v>106</v>
      </c>
      <c r="AC34" s="10" t="s">
        <v>106</v>
      </c>
      <c r="AD34" s="10" t="s">
        <v>106</v>
      </c>
      <c r="AE34" s="10" t="s">
        <v>106</v>
      </c>
      <c r="AF34" s="10" t="s">
        <v>106</v>
      </c>
      <c r="AG34" s="10" t="s">
        <v>106</v>
      </c>
      <c r="AH34" s="8">
        <v>5</v>
      </c>
      <c r="AI34" s="8">
        <v>96091</v>
      </c>
      <c r="AJ34" s="8">
        <f t="shared" si="5"/>
        <v>5</v>
      </c>
      <c r="AK34" s="8">
        <f>SUM(AI34,Q34)</f>
        <v>96091</v>
      </c>
      <c r="AL34" s="8">
        <f t="shared" si="8"/>
        <v>5</v>
      </c>
      <c r="AM34" s="8">
        <f t="shared" si="9"/>
        <v>96091</v>
      </c>
      <c r="AN34" s="8">
        <f t="shared" si="10"/>
        <v>5</v>
      </c>
      <c r="AO34" s="8">
        <f t="shared" si="11"/>
        <v>96091</v>
      </c>
      <c r="AP34" s="8">
        <f t="shared" si="19"/>
        <v>5</v>
      </c>
      <c r="AQ34" s="8">
        <f t="shared" si="12"/>
        <v>96091</v>
      </c>
      <c r="AR34" s="8">
        <f t="shared" si="20"/>
        <v>5</v>
      </c>
      <c r="AS34" s="8">
        <f t="shared" si="22"/>
        <v>96091</v>
      </c>
      <c r="AT34" s="8">
        <f t="shared" si="13"/>
        <v>5</v>
      </c>
      <c r="AU34" s="8">
        <f t="shared" si="14"/>
        <v>96091</v>
      </c>
      <c r="AV34" s="8">
        <f t="shared" ref="AV34:AV65" si="24">SUM(AT34,AB34)</f>
        <v>5</v>
      </c>
      <c r="AW34" s="8">
        <f t="shared" ref="AW34:AW65" si="25">SUM(AU34,AC34)</f>
        <v>96091</v>
      </c>
      <c r="AX34" s="8">
        <f t="shared" ref="AX34:AX64" si="26">SUM(AV34,AD34)</f>
        <v>5</v>
      </c>
      <c r="AY34" s="11">
        <f t="shared" ref="AY34:AY64" si="27">SUM(AW34,AE34)</f>
        <v>96091</v>
      </c>
      <c r="AZ34" s="8">
        <f t="shared" si="2"/>
        <v>5</v>
      </c>
      <c r="BA34" s="8">
        <f t="shared" si="3"/>
        <v>96091</v>
      </c>
      <c r="BB34" s="38" t="s">
        <v>106</v>
      </c>
      <c r="BC34" s="14" t="s">
        <v>106</v>
      </c>
    </row>
    <row r="35" spans="1:55" ht="13.5" customHeight="1" x14ac:dyDescent="0.15">
      <c r="A35" s="18" t="s">
        <v>23</v>
      </c>
      <c r="B35" s="8" t="s">
        <v>70</v>
      </c>
      <c r="C35" s="8" t="s">
        <v>70</v>
      </c>
      <c r="D35" s="8" t="s">
        <v>70</v>
      </c>
      <c r="E35" s="8" t="s">
        <v>70</v>
      </c>
      <c r="F35" s="8" t="s">
        <v>70</v>
      </c>
      <c r="G35" s="8" t="s">
        <v>70</v>
      </c>
      <c r="H35" s="8" t="s">
        <v>70</v>
      </c>
      <c r="I35" s="8" t="s">
        <v>70</v>
      </c>
      <c r="J35" s="8" t="s">
        <v>70</v>
      </c>
      <c r="K35" s="8" t="s">
        <v>70</v>
      </c>
      <c r="L35" s="8" t="s">
        <v>70</v>
      </c>
      <c r="M35" s="8" t="s">
        <v>70</v>
      </c>
      <c r="N35" s="8" t="s">
        <v>70</v>
      </c>
      <c r="O35" s="8" t="s">
        <v>70</v>
      </c>
      <c r="P35" s="8" t="s">
        <v>89</v>
      </c>
      <c r="Q35" s="8" t="s">
        <v>89</v>
      </c>
      <c r="R35" s="8" t="s">
        <v>81</v>
      </c>
      <c r="S35" s="8" t="s">
        <v>81</v>
      </c>
      <c r="T35" s="8" t="s">
        <v>81</v>
      </c>
      <c r="U35" s="8" t="s">
        <v>81</v>
      </c>
      <c r="V35" s="8" t="s">
        <v>70</v>
      </c>
      <c r="W35" s="8" t="s">
        <v>70</v>
      </c>
      <c r="X35" s="8" t="s">
        <v>70</v>
      </c>
      <c r="Y35" s="8" t="s">
        <v>70</v>
      </c>
      <c r="Z35" s="8" t="s">
        <v>70</v>
      </c>
      <c r="AA35" s="8" t="s">
        <v>70</v>
      </c>
      <c r="AB35" s="10" t="s">
        <v>105</v>
      </c>
      <c r="AC35" s="10" t="s">
        <v>105</v>
      </c>
      <c r="AD35" s="10" t="s">
        <v>105</v>
      </c>
      <c r="AE35" s="10" t="s">
        <v>105</v>
      </c>
      <c r="AF35" s="10" t="s">
        <v>105</v>
      </c>
      <c r="AG35" s="10" t="s">
        <v>105</v>
      </c>
      <c r="AH35" s="8">
        <v>39215</v>
      </c>
      <c r="AI35" s="8">
        <v>93252504</v>
      </c>
      <c r="AJ35" s="8">
        <f t="shared" si="5"/>
        <v>39215</v>
      </c>
      <c r="AK35" s="8">
        <f t="shared" ref="AK35:AK82" si="28">SUM(AI35,Q35)</f>
        <v>93252504</v>
      </c>
      <c r="AL35" s="8">
        <f t="shared" si="8"/>
        <v>39215</v>
      </c>
      <c r="AM35" s="8">
        <f t="shared" si="9"/>
        <v>93252504</v>
      </c>
      <c r="AN35" s="8">
        <f t="shared" si="10"/>
        <v>39215</v>
      </c>
      <c r="AO35" s="8">
        <f t="shared" si="11"/>
        <v>93252504</v>
      </c>
      <c r="AP35" s="8">
        <f t="shared" si="19"/>
        <v>39215</v>
      </c>
      <c r="AQ35" s="8">
        <f t="shared" si="12"/>
        <v>93252504</v>
      </c>
      <c r="AR35" s="8">
        <f t="shared" si="20"/>
        <v>39215</v>
      </c>
      <c r="AS35" s="8">
        <f t="shared" si="22"/>
        <v>93252504</v>
      </c>
      <c r="AT35" s="8">
        <f t="shared" si="13"/>
        <v>39215</v>
      </c>
      <c r="AU35" s="8">
        <f t="shared" si="14"/>
        <v>93252504</v>
      </c>
      <c r="AV35" s="8">
        <f t="shared" si="24"/>
        <v>39215</v>
      </c>
      <c r="AW35" s="8">
        <f t="shared" si="25"/>
        <v>93252504</v>
      </c>
      <c r="AX35" s="8">
        <f t="shared" si="26"/>
        <v>39215</v>
      </c>
      <c r="AY35" s="11">
        <f t="shared" si="27"/>
        <v>93252504</v>
      </c>
      <c r="AZ35" s="8">
        <f t="shared" si="2"/>
        <v>39215</v>
      </c>
      <c r="BA35" s="8">
        <f t="shared" si="3"/>
        <v>93252504</v>
      </c>
      <c r="BB35" s="38" t="s">
        <v>105</v>
      </c>
      <c r="BC35" s="14" t="s">
        <v>105</v>
      </c>
    </row>
    <row r="36" spans="1:55" ht="13.5" customHeight="1" x14ac:dyDescent="0.15">
      <c r="A36" s="18" t="s">
        <v>24</v>
      </c>
      <c r="B36" s="8" t="s">
        <v>70</v>
      </c>
      <c r="C36" s="8" t="s">
        <v>70</v>
      </c>
      <c r="D36" s="8" t="s">
        <v>70</v>
      </c>
      <c r="E36" s="8" t="s">
        <v>70</v>
      </c>
      <c r="F36" s="8" t="s">
        <v>70</v>
      </c>
      <c r="G36" s="8" t="s">
        <v>70</v>
      </c>
      <c r="H36" s="8" t="s">
        <v>70</v>
      </c>
      <c r="I36" s="8" t="s">
        <v>70</v>
      </c>
      <c r="J36" s="8" t="s">
        <v>70</v>
      </c>
      <c r="K36" s="8" t="s">
        <v>70</v>
      </c>
      <c r="L36" s="8" t="s">
        <v>70</v>
      </c>
      <c r="M36" s="8" t="s">
        <v>70</v>
      </c>
      <c r="N36" s="8" t="s">
        <v>70</v>
      </c>
      <c r="O36" s="8" t="s">
        <v>70</v>
      </c>
      <c r="P36" s="8" t="s">
        <v>89</v>
      </c>
      <c r="Q36" s="8" t="s">
        <v>89</v>
      </c>
      <c r="R36" s="8" t="s">
        <v>81</v>
      </c>
      <c r="S36" s="8" t="s">
        <v>81</v>
      </c>
      <c r="T36" s="8" t="s">
        <v>81</v>
      </c>
      <c r="U36" s="8" t="s">
        <v>81</v>
      </c>
      <c r="V36" s="8" t="s">
        <v>70</v>
      </c>
      <c r="W36" s="8" t="s">
        <v>70</v>
      </c>
      <c r="X36" s="8" t="s">
        <v>70</v>
      </c>
      <c r="Y36" s="8" t="s">
        <v>70</v>
      </c>
      <c r="Z36" s="8" t="s">
        <v>70</v>
      </c>
      <c r="AA36" s="8" t="s">
        <v>70</v>
      </c>
      <c r="AB36" s="10" t="s">
        <v>105</v>
      </c>
      <c r="AC36" s="10" t="s">
        <v>105</v>
      </c>
      <c r="AD36" s="10" t="s">
        <v>105</v>
      </c>
      <c r="AE36" s="10" t="s">
        <v>105</v>
      </c>
      <c r="AF36" s="10" t="s">
        <v>105</v>
      </c>
      <c r="AG36" s="10" t="s">
        <v>105</v>
      </c>
      <c r="AH36" s="8">
        <v>47509</v>
      </c>
      <c r="AI36" s="8">
        <v>10646722</v>
      </c>
      <c r="AJ36" s="8">
        <f t="shared" si="5"/>
        <v>47509</v>
      </c>
      <c r="AK36" s="8">
        <f t="shared" si="28"/>
        <v>10646722</v>
      </c>
      <c r="AL36" s="8">
        <f t="shared" si="8"/>
        <v>47509</v>
      </c>
      <c r="AM36" s="8">
        <f t="shared" si="9"/>
        <v>10646722</v>
      </c>
      <c r="AN36" s="8">
        <f t="shared" si="10"/>
        <v>47509</v>
      </c>
      <c r="AO36" s="8">
        <f t="shared" si="11"/>
        <v>10646722</v>
      </c>
      <c r="AP36" s="8">
        <f t="shared" si="19"/>
        <v>47509</v>
      </c>
      <c r="AQ36" s="8">
        <f t="shared" si="12"/>
        <v>10646722</v>
      </c>
      <c r="AR36" s="8">
        <f t="shared" si="20"/>
        <v>47509</v>
      </c>
      <c r="AS36" s="8">
        <f t="shared" si="22"/>
        <v>10646722</v>
      </c>
      <c r="AT36" s="8">
        <f t="shared" si="13"/>
        <v>47509</v>
      </c>
      <c r="AU36" s="8">
        <f t="shared" si="14"/>
        <v>10646722</v>
      </c>
      <c r="AV36" s="8">
        <f t="shared" si="24"/>
        <v>47509</v>
      </c>
      <c r="AW36" s="8">
        <f t="shared" si="25"/>
        <v>10646722</v>
      </c>
      <c r="AX36" s="8">
        <f t="shared" si="26"/>
        <v>47509</v>
      </c>
      <c r="AY36" s="11">
        <f t="shared" si="27"/>
        <v>10646722</v>
      </c>
      <c r="AZ36" s="8">
        <f t="shared" si="2"/>
        <v>47509</v>
      </c>
      <c r="BA36" s="8">
        <f t="shared" si="3"/>
        <v>10646722</v>
      </c>
      <c r="BB36" s="38" t="s">
        <v>105</v>
      </c>
      <c r="BC36" s="14" t="s">
        <v>105</v>
      </c>
    </row>
    <row r="37" spans="1:55" ht="13.5" customHeight="1" x14ac:dyDescent="0.15">
      <c r="A37" s="18" t="s">
        <v>25</v>
      </c>
      <c r="B37" s="8" t="s">
        <v>70</v>
      </c>
      <c r="C37" s="8" t="s">
        <v>70</v>
      </c>
      <c r="D37" s="8" t="s">
        <v>70</v>
      </c>
      <c r="E37" s="8" t="s">
        <v>70</v>
      </c>
      <c r="F37" s="8" t="s">
        <v>70</v>
      </c>
      <c r="G37" s="8" t="s">
        <v>70</v>
      </c>
      <c r="H37" s="8" t="s">
        <v>70</v>
      </c>
      <c r="I37" s="8" t="s">
        <v>70</v>
      </c>
      <c r="J37" s="8" t="s">
        <v>70</v>
      </c>
      <c r="K37" s="8" t="s">
        <v>70</v>
      </c>
      <c r="L37" s="8" t="s">
        <v>70</v>
      </c>
      <c r="M37" s="8" t="s">
        <v>70</v>
      </c>
      <c r="N37" s="8" t="s">
        <v>70</v>
      </c>
      <c r="O37" s="8" t="s">
        <v>70</v>
      </c>
      <c r="P37" s="8" t="s">
        <v>89</v>
      </c>
      <c r="Q37" s="8" t="s">
        <v>89</v>
      </c>
      <c r="R37" s="8" t="s">
        <v>81</v>
      </c>
      <c r="S37" s="8" t="s">
        <v>81</v>
      </c>
      <c r="T37" s="8" t="s">
        <v>81</v>
      </c>
      <c r="U37" s="8" t="s">
        <v>81</v>
      </c>
      <c r="V37" s="8" t="s">
        <v>70</v>
      </c>
      <c r="W37" s="8" t="s">
        <v>70</v>
      </c>
      <c r="X37" s="8" t="s">
        <v>70</v>
      </c>
      <c r="Y37" s="8" t="s">
        <v>70</v>
      </c>
      <c r="Z37" s="8" t="s">
        <v>70</v>
      </c>
      <c r="AA37" s="8" t="s">
        <v>70</v>
      </c>
      <c r="AB37" s="10" t="s">
        <v>105</v>
      </c>
      <c r="AC37" s="10" t="s">
        <v>105</v>
      </c>
      <c r="AD37" s="10" t="s">
        <v>105</v>
      </c>
      <c r="AE37" s="10" t="s">
        <v>105</v>
      </c>
      <c r="AF37" s="10" t="s">
        <v>105</v>
      </c>
      <c r="AG37" s="10" t="s">
        <v>105</v>
      </c>
      <c r="AH37" s="8">
        <v>23629</v>
      </c>
      <c r="AI37" s="8">
        <v>3859354</v>
      </c>
      <c r="AJ37" s="8">
        <f t="shared" si="5"/>
        <v>23629</v>
      </c>
      <c r="AK37" s="8">
        <f t="shared" si="28"/>
        <v>3859354</v>
      </c>
      <c r="AL37" s="8">
        <f t="shared" si="8"/>
        <v>23629</v>
      </c>
      <c r="AM37" s="8">
        <f t="shared" si="9"/>
        <v>3859354</v>
      </c>
      <c r="AN37" s="8">
        <f t="shared" si="10"/>
        <v>23629</v>
      </c>
      <c r="AO37" s="8">
        <f t="shared" si="11"/>
        <v>3859354</v>
      </c>
      <c r="AP37" s="8">
        <f t="shared" si="19"/>
        <v>23629</v>
      </c>
      <c r="AQ37" s="8">
        <f t="shared" si="12"/>
        <v>3859354</v>
      </c>
      <c r="AR37" s="8">
        <f t="shared" si="20"/>
        <v>23629</v>
      </c>
      <c r="AS37" s="8">
        <f t="shared" si="22"/>
        <v>3859354</v>
      </c>
      <c r="AT37" s="8">
        <f t="shared" si="13"/>
        <v>23629</v>
      </c>
      <c r="AU37" s="8">
        <f t="shared" si="14"/>
        <v>3859354</v>
      </c>
      <c r="AV37" s="8">
        <f t="shared" si="24"/>
        <v>23629</v>
      </c>
      <c r="AW37" s="8">
        <f t="shared" si="25"/>
        <v>3859354</v>
      </c>
      <c r="AX37" s="8">
        <f t="shared" si="26"/>
        <v>23629</v>
      </c>
      <c r="AY37" s="11">
        <f t="shared" si="27"/>
        <v>3859354</v>
      </c>
      <c r="AZ37" s="8">
        <f t="shared" si="2"/>
        <v>23629</v>
      </c>
      <c r="BA37" s="8">
        <f t="shared" si="3"/>
        <v>3859354</v>
      </c>
      <c r="BB37" s="38" t="s">
        <v>105</v>
      </c>
      <c r="BC37" s="14" t="s">
        <v>105</v>
      </c>
    </row>
    <row r="38" spans="1:55" ht="13.5" customHeight="1" x14ac:dyDescent="0.15">
      <c r="A38" s="18" t="s">
        <v>26</v>
      </c>
      <c r="B38" s="8" t="s">
        <v>70</v>
      </c>
      <c r="C38" s="8" t="s">
        <v>70</v>
      </c>
      <c r="D38" s="8" t="s">
        <v>70</v>
      </c>
      <c r="E38" s="8" t="s">
        <v>70</v>
      </c>
      <c r="F38" s="8" t="s">
        <v>70</v>
      </c>
      <c r="G38" s="8" t="s">
        <v>70</v>
      </c>
      <c r="H38" s="8" t="s">
        <v>70</v>
      </c>
      <c r="I38" s="8" t="s">
        <v>70</v>
      </c>
      <c r="J38" s="8" t="s">
        <v>70</v>
      </c>
      <c r="K38" s="8" t="s">
        <v>70</v>
      </c>
      <c r="L38" s="8" t="s">
        <v>70</v>
      </c>
      <c r="M38" s="8" t="s">
        <v>70</v>
      </c>
      <c r="N38" s="8" t="s">
        <v>70</v>
      </c>
      <c r="O38" s="8" t="s">
        <v>70</v>
      </c>
      <c r="P38" s="8" t="s">
        <v>89</v>
      </c>
      <c r="Q38" s="8" t="s">
        <v>89</v>
      </c>
      <c r="R38" s="8" t="s">
        <v>81</v>
      </c>
      <c r="S38" s="8" t="s">
        <v>81</v>
      </c>
      <c r="T38" s="8" t="s">
        <v>81</v>
      </c>
      <c r="U38" s="8" t="s">
        <v>81</v>
      </c>
      <c r="V38" s="8" t="s">
        <v>70</v>
      </c>
      <c r="W38" s="8" t="s">
        <v>70</v>
      </c>
      <c r="X38" s="8" t="s">
        <v>70</v>
      </c>
      <c r="Y38" s="8" t="s">
        <v>70</v>
      </c>
      <c r="Z38" s="8" t="s">
        <v>70</v>
      </c>
      <c r="AA38" s="8" t="s">
        <v>70</v>
      </c>
      <c r="AB38" s="10" t="s">
        <v>105</v>
      </c>
      <c r="AC38" s="10" t="s">
        <v>105</v>
      </c>
      <c r="AD38" s="10" t="s">
        <v>105</v>
      </c>
      <c r="AE38" s="10" t="s">
        <v>105</v>
      </c>
      <c r="AF38" s="10" t="s">
        <v>105</v>
      </c>
      <c r="AG38" s="10" t="s">
        <v>105</v>
      </c>
      <c r="AH38" s="8">
        <v>17426</v>
      </c>
      <c r="AI38" s="8">
        <v>16256442</v>
      </c>
      <c r="AJ38" s="8">
        <f t="shared" si="5"/>
        <v>17426</v>
      </c>
      <c r="AK38" s="8">
        <f t="shared" si="28"/>
        <v>16256442</v>
      </c>
      <c r="AL38" s="8">
        <f t="shared" si="8"/>
        <v>17426</v>
      </c>
      <c r="AM38" s="8">
        <f t="shared" si="9"/>
        <v>16256442</v>
      </c>
      <c r="AN38" s="8">
        <f t="shared" si="10"/>
        <v>17426</v>
      </c>
      <c r="AO38" s="8">
        <f t="shared" si="11"/>
        <v>16256442</v>
      </c>
      <c r="AP38" s="8">
        <f t="shared" si="19"/>
        <v>17426</v>
      </c>
      <c r="AQ38" s="8">
        <f t="shared" si="12"/>
        <v>16256442</v>
      </c>
      <c r="AR38" s="8">
        <f t="shared" si="20"/>
        <v>17426</v>
      </c>
      <c r="AS38" s="8">
        <f t="shared" si="22"/>
        <v>16256442</v>
      </c>
      <c r="AT38" s="8">
        <f t="shared" si="13"/>
        <v>17426</v>
      </c>
      <c r="AU38" s="8">
        <f t="shared" si="14"/>
        <v>16256442</v>
      </c>
      <c r="AV38" s="8">
        <f t="shared" si="24"/>
        <v>17426</v>
      </c>
      <c r="AW38" s="8">
        <f t="shared" si="25"/>
        <v>16256442</v>
      </c>
      <c r="AX38" s="8">
        <f t="shared" si="26"/>
        <v>17426</v>
      </c>
      <c r="AY38" s="11">
        <f t="shared" si="27"/>
        <v>16256442</v>
      </c>
      <c r="AZ38" s="8">
        <f t="shared" si="2"/>
        <v>17426</v>
      </c>
      <c r="BA38" s="8">
        <f t="shared" si="3"/>
        <v>16256442</v>
      </c>
      <c r="BB38" s="38" t="s">
        <v>105</v>
      </c>
      <c r="BC38" s="14" t="s">
        <v>105</v>
      </c>
    </row>
    <row r="39" spans="1:55" ht="13.5" customHeight="1" x14ac:dyDescent="0.15">
      <c r="A39" s="18" t="s">
        <v>27</v>
      </c>
      <c r="B39" s="8" t="s">
        <v>70</v>
      </c>
      <c r="C39" s="8" t="s">
        <v>70</v>
      </c>
      <c r="D39" s="8" t="s">
        <v>70</v>
      </c>
      <c r="E39" s="8" t="s">
        <v>70</v>
      </c>
      <c r="F39" s="8" t="s">
        <v>70</v>
      </c>
      <c r="G39" s="8" t="s">
        <v>70</v>
      </c>
      <c r="H39" s="8" t="s">
        <v>70</v>
      </c>
      <c r="I39" s="8" t="s">
        <v>70</v>
      </c>
      <c r="J39" s="8" t="s">
        <v>70</v>
      </c>
      <c r="K39" s="8" t="s">
        <v>70</v>
      </c>
      <c r="L39" s="8" t="s">
        <v>70</v>
      </c>
      <c r="M39" s="8" t="s">
        <v>70</v>
      </c>
      <c r="N39" s="8" t="s">
        <v>70</v>
      </c>
      <c r="O39" s="8" t="s">
        <v>70</v>
      </c>
      <c r="P39" s="8" t="s">
        <v>89</v>
      </c>
      <c r="Q39" s="8" t="s">
        <v>89</v>
      </c>
      <c r="R39" s="8" t="s">
        <v>81</v>
      </c>
      <c r="S39" s="8" t="s">
        <v>81</v>
      </c>
      <c r="T39" s="8" t="s">
        <v>81</v>
      </c>
      <c r="U39" s="8" t="s">
        <v>81</v>
      </c>
      <c r="V39" s="8" t="s">
        <v>70</v>
      </c>
      <c r="W39" s="8" t="s">
        <v>70</v>
      </c>
      <c r="X39" s="8" t="s">
        <v>70</v>
      </c>
      <c r="Y39" s="8" t="s">
        <v>70</v>
      </c>
      <c r="Z39" s="8" t="s">
        <v>70</v>
      </c>
      <c r="AA39" s="8" t="s">
        <v>70</v>
      </c>
      <c r="AB39" s="10" t="s">
        <v>105</v>
      </c>
      <c r="AC39" s="10" t="s">
        <v>105</v>
      </c>
      <c r="AD39" s="10" t="s">
        <v>105</v>
      </c>
      <c r="AE39" s="10" t="s">
        <v>105</v>
      </c>
      <c r="AF39" s="10" t="s">
        <v>105</v>
      </c>
      <c r="AG39" s="10" t="s">
        <v>105</v>
      </c>
      <c r="AH39" s="8">
        <v>668</v>
      </c>
      <c r="AI39" s="8">
        <v>4401633</v>
      </c>
      <c r="AJ39" s="8">
        <f t="shared" si="5"/>
        <v>668</v>
      </c>
      <c r="AK39" s="8">
        <f t="shared" si="28"/>
        <v>4401633</v>
      </c>
      <c r="AL39" s="8">
        <f t="shared" si="8"/>
        <v>668</v>
      </c>
      <c r="AM39" s="8">
        <f t="shared" si="9"/>
        <v>4401633</v>
      </c>
      <c r="AN39" s="8">
        <f t="shared" si="10"/>
        <v>668</v>
      </c>
      <c r="AO39" s="8">
        <f t="shared" si="11"/>
        <v>4401633</v>
      </c>
      <c r="AP39" s="8">
        <f t="shared" si="19"/>
        <v>668</v>
      </c>
      <c r="AQ39" s="8">
        <f t="shared" si="12"/>
        <v>4401633</v>
      </c>
      <c r="AR39" s="8">
        <f t="shared" si="20"/>
        <v>668</v>
      </c>
      <c r="AS39" s="8">
        <f t="shared" si="22"/>
        <v>4401633</v>
      </c>
      <c r="AT39" s="8">
        <f t="shared" si="13"/>
        <v>668</v>
      </c>
      <c r="AU39" s="8">
        <f t="shared" si="14"/>
        <v>4401633</v>
      </c>
      <c r="AV39" s="8">
        <f t="shared" si="24"/>
        <v>668</v>
      </c>
      <c r="AW39" s="8">
        <f t="shared" si="25"/>
        <v>4401633</v>
      </c>
      <c r="AX39" s="8">
        <f t="shared" si="26"/>
        <v>668</v>
      </c>
      <c r="AY39" s="11">
        <f t="shared" si="27"/>
        <v>4401633</v>
      </c>
      <c r="AZ39" s="8">
        <f t="shared" si="2"/>
        <v>668</v>
      </c>
      <c r="BA39" s="8">
        <f t="shared" si="3"/>
        <v>4401633</v>
      </c>
      <c r="BB39" s="38" t="s">
        <v>105</v>
      </c>
      <c r="BC39" s="14" t="s">
        <v>105</v>
      </c>
    </row>
    <row r="40" spans="1:55" ht="13.5" customHeight="1" x14ac:dyDescent="0.15">
      <c r="A40" s="18" t="s">
        <v>28</v>
      </c>
      <c r="B40" s="8" t="s">
        <v>70</v>
      </c>
      <c r="C40" s="8" t="s">
        <v>70</v>
      </c>
      <c r="D40" s="8" t="s">
        <v>70</v>
      </c>
      <c r="E40" s="8" t="s">
        <v>70</v>
      </c>
      <c r="F40" s="8" t="s">
        <v>70</v>
      </c>
      <c r="G40" s="8" t="s">
        <v>70</v>
      </c>
      <c r="H40" s="8" t="s">
        <v>70</v>
      </c>
      <c r="I40" s="8" t="s">
        <v>70</v>
      </c>
      <c r="J40" s="8" t="s">
        <v>70</v>
      </c>
      <c r="K40" s="8" t="s">
        <v>70</v>
      </c>
      <c r="L40" s="8" t="s">
        <v>70</v>
      </c>
      <c r="M40" s="8" t="s">
        <v>70</v>
      </c>
      <c r="N40" s="8" t="s">
        <v>70</v>
      </c>
      <c r="O40" s="8" t="s">
        <v>70</v>
      </c>
      <c r="P40" s="8" t="s">
        <v>89</v>
      </c>
      <c r="Q40" s="8" t="s">
        <v>89</v>
      </c>
      <c r="R40" s="8" t="s">
        <v>81</v>
      </c>
      <c r="S40" s="8" t="s">
        <v>81</v>
      </c>
      <c r="T40" s="8" t="s">
        <v>81</v>
      </c>
      <c r="U40" s="8" t="s">
        <v>81</v>
      </c>
      <c r="V40" s="8" t="s">
        <v>70</v>
      </c>
      <c r="W40" s="8" t="s">
        <v>70</v>
      </c>
      <c r="X40" s="8" t="s">
        <v>70</v>
      </c>
      <c r="Y40" s="8" t="s">
        <v>70</v>
      </c>
      <c r="Z40" s="8" t="s">
        <v>70</v>
      </c>
      <c r="AA40" s="8" t="s">
        <v>70</v>
      </c>
      <c r="AB40" s="10" t="s">
        <v>105</v>
      </c>
      <c r="AC40" s="10" t="s">
        <v>105</v>
      </c>
      <c r="AD40" s="10" t="s">
        <v>105</v>
      </c>
      <c r="AE40" s="10" t="s">
        <v>105</v>
      </c>
      <c r="AF40" s="10" t="s">
        <v>105</v>
      </c>
      <c r="AG40" s="10" t="s">
        <v>105</v>
      </c>
      <c r="AH40" s="8">
        <v>1091</v>
      </c>
      <c r="AI40" s="8">
        <v>5566552</v>
      </c>
      <c r="AJ40" s="8">
        <f t="shared" si="5"/>
        <v>1091</v>
      </c>
      <c r="AK40" s="8">
        <f t="shared" si="28"/>
        <v>5566552</v>
      </c>
      <c r="AL40" s="8">
        <f t="shared" si="8"/>
        <v>1091</v>
      </c>
      <c r="AM40" s="8">
        <f t="shared" si="9"/>
        <v>5566552</v>
      </c>
      <c r="AN40" s="8">
        <f t="shared" si="10"/>
        <v>1091</v>
      </c>
      <c r="AO40" s="8">
        <f t="shared" si="11"/>
        <v>5566552</v>
      </c>
      <c r="AP40" s="8">
        <f t="shared" si="19"/>
        <v>1091</v>
      </c>
      <c r="AQ40" s="8">
        <f t="shared" si="12"/>
        <v>5566552</v>
      </c>
      <c r="AR40" s="8">
        <f t="shared" si="20"/>
        <v>1091</v>
      </c>
      <c r="AS40" s="8">
        <f t="shared" si="22"/>
        <v>5566552</v>
      </c>
      <c r="AT40" s="8">
        <f t="shared" si="13"/>
        <v>1091</v>
      </c>
      <c r="AU40" s="8">
        <f t="shared" si="14"/>
        <v>5566552</v>
      </c>
      <c r="AV40" s="8">
        <f t="shared" si="24"/>
        <v>1091</v>
      </c>
      <c r="AW40" s="8">
        <f t="shared" si="25"/>
        <v>5566552</v>
      </c>
      <c r="AX40" s="8">
        <f t="shared" si="26"/>
        <v>1091</v>
      </c>
      <c r="AY40" s="11">
        <f t="shared" si="27"/>
        <v>5566552</v>
      </c>
      <c r="AZ40" s="8">
        <f t="shared" si="2"/>
        <v>1091</v>
      </c>
      <c r="BA40" s="8">
        <f t="shared" si="3"/>
        <v>5566552</v>
      </c>
      <c r="BB40" s="38" t="s">
        <v>105</v>
      </c>
      <c r="BC40" s="14" t="s">
        <v>105</v>
      </c>
    </row>
    <row r="41" spans="1:55" ht="13.5" customHeight="1" x14ac:dyDescent="0.15">
      <c r="A41" s="18" t="s">
        <v>29</v>
      </c>
      <c r="B41" s="8" t="s">
        <v>70</v>
      </c>
      <c r="C41" s="8" t="s">
        <v>70</v>
      </c>
      <c r="D41" s="8" t="s">
        <v>70</v>
      </c>
      <c r="E41" s="8" t="s">
        <v>70</v>
      </c>
      <c r="F41" s="8" t="s">
        <v>70</v>
      </c>
      <c r="G41" s="8" t="s">
        <v>70</v>
      </c>
      <c r="H41" s="8" t="s">
        <v>70</v>
      </c>
      <c r="I41" s="8" t="s">
        <v>70</v>
      </c>
      <c r="J41" s="8" t="s">
        <v>70</v>
      </c>
      <c r="K41" s="8" t="s">
        <v>70</v>
      </c>
      <c r="L41" s="8" t="s">
        <v>70</v>
      </c>
      <c r="M41" s="8" t="s">
        <v>70</v>
      </c>
      <c r="N41" s="8" t="s">
        <v>70</v>
      </c>
      <c r="O41" s="8" t="s">
        <v>70</v>
      </c>
      <c r="P41" s="8" t="s">
        <v>89</v>
      </c>
      <c r="Q41" s="8" t="s">
        <v>89</v>
      </c>
      <c r="R41" s="8" t="s">
        <v>81</v>
      </c>
      <c r="S41" s="8" t="s">
        <v>81</v>
      </c>
      <c r="T41" s="8" t="s">
        <v>81</v>
      </c>
      <c r="U41" s="8" t="s">
        <v>81</v>
      </c>
      <c r="V41" s="8" t="s">
        <v>70</v>
      </c>
      <c r="W41" s="8" t="s">
        <v>70</v>
      </c>
      <c r="X41" s="8" t="s">
        <v>70</v>
      </c>
      <c r="Y41" s="8" t="s">
        <v>70</v>
      </c>
      <c r="Z41" s="8" t="s">
        <v>70</v>
      </c>
      <c r="AA41" s="8" t="s">
        <v>70</v>
      </c>
      <c r="AB41" s="10" t="s">
        <v>105</v>
      </c>
      <c r="AC41" s="10" t="s">
        <v>105</v>
      </c>
      <c r="AD41" s="10" t="s">
        <v>105</v>
      </c>
      <c r="AE41" s="10" t="s">
        <v>105</v>
      </c>
      <c r="AF41" s="10" t="s">
        <v>105</v>
      </c>
      <c r="AG41" s="10" t="s">
        <v>105</v>
      </c>
      <c r="AH41" s="8">
        <v>433</v>
      </c>
      <c r="AI41" s="8">
        <v>4050058</v>
      </c>
      <c r="AJ41" s="8">
        <f t="shared" si="5"/>
        <v>433</v>
      </c>
      <c r="AK41" s="8">
        <f t="shared" si="28"/>
        <v>4050058</v>
      </c>
      <c r="AL41" s="8">
        <f t="shared" si="8"/>
        <v>433</v>
      </c>
      <c r="AM41" s="8">
        <f t="shared" si="9"/>
        <v>4050058</v>
      </c>
      <c r="AN41" s="8">
        <f t="shared" si="10"/>
        <v>433</v>
      </c>
      <c r="AO41" s="8">
        <f t="shared" si="11"/>
        <v>4050058</v>
      </c>
      <c r="AP41" s="8">
        <f t="shared" si="19"/>
        <v>433</v>
      </c>
      <c r="AQ41" s="8">
        <f t="shared" si="12"/>
        <v>4050058</v>
      </c>
      <c r="AR41" s="8">
        <f t="shared" si="20"/>
        <v>433</v>
      </c>
      <c r="AS41" s="8">
        <f t="shared" si="22"/>
        <v>4050058</v>
      </c>
      <c r="AT41" s="8">
        <f t="shared" si="13"/>
        <v>433</v>
      </c>
      <c r="AU41" s="8">
        <f t="shared" si="14"/>
        <v>4050058</v>
      </c>
      <c r="AV41" s="8">
        <f t="shared" si="24"/>
        <v>433</v>
      </c>
      <c r="AW41" s="8">
        <f t="shared" si="25"/>
        <v>4050058</v>
      </c>
      <c r="AX41" s="8">
        <f t="shared" si="26"/>
        <v>433</v>
      </c>
      <c r="AY41" s="11">
        <f t="shared" si="27"/>
        <v>4050058</v>
      </c>
      <c r="AZ41" s="8">
        <f t="shared" si="2"/>
        <v>433</v>
      </c>
      <c r="BA41" s="8">
        <f t="shared" si="3"/>
        <v>4050058</v>
      </c>
      <c r="BB41" s="38" t="s">
        <v>105</v>
      </c>
      <c r="BC41" s="14" t="s">
        <v>105</v>
      </c>
    </row>
    <row r="42" spans="1:55" ht="13.5" customHeight="1" x14ac:dyDescent="0.15">
      <c r="A42" s="18" t="s">
        <v>30</v>
      </c>
      <c r="B42" s="8" t="s">
        <v>70</v>
      </c>
      <c r="C42" s="8" t="s">
        <v>70</v>
      </c>
      <c r="D42" s="8" t="s">
        <v>70</v>
      </c>
      <c r="E42" s="8" t="s">
        <v>70</v>
      </c>
      <c r="F42" s="8" t="s">
        <v>70</v>
      </c>
      <c r="G42" s="8" t="s">
        <v>70</v>
      </c>
      <c r="H42" s="8" t="s">
        <v>70</v>
      </c>
      <c r="I42" s="8" t="s">
        <v>70</v>
      </c>
      <c r="J42" s="8" t="s">
        <v>70</v>
      </c>
      <c r="K42" s="8" t="s">
        <v>70</v>
      </c>
      <c r="L42" s="8" t="s">
        <v>70</v>
      </c>
      <c r="M42" s="8" t="s">
        <v>70</v>
      </c>
      <c r="N42" s="8" t="s">
        <v>70</v>
      </c>
      <c r="O42" s="8" t="s">
        <v>70</v>
      </c>
      <c r="P42" s="8" t="s">
        <v>89</v>
      </c>
      <c r="Q42" s="8" t="s">
        <v>89</v>
      </c>
      <c r="R42" s="8" t="s">
        <v>81</v>
      </c>
      <c r="S42" s="8" t="s">
        <v>81</v>
      </c>
      <c r="T42" s="8" t="s">
        <v>81</v>
      </c>
      <c r="U42" s="8" t="s">
        <v>81</v>
      </c>
      <c r="V42" s="8" t="s">
        <v>70</v>
      </c>
      <c r="W42" s="8" t="s">
        <v>70</v>
      </c>
      <c r="X42" s="8" t="s">
        <v>70</v>
      </c>
      <c r="Y42" s="8" t="s">
        <v>70</v>
      </c>
      <c r="Z42" s="8" t="s">
        <v>70</v>
      </c>
      <c r="AA42" s="8" t="s">
        <v>70</v>
      </c>
      <c r="AB42" s="10" t="s">
        <v>105</v>
      </c>
      <c r="AC42" s="10" t="s">
        <v>105</v>
      </c>
      <c r="AD42" s="10" t="s">
        <v>105</v>
      </c>
      <c r="AE42" s="10" t="s">
        <v>105</v>
      </c>
      <c r="AF42" s="10" t="s">
        <v>105</v>
      </c>
      <c r="AG42" s="10" t="s">
        <v>105</v>
      </c>
      <c r="AH42" s="8">
        <v>1729</v>
      </c>
      <c r="AI42" s="8">
        <v>45448338</v>
      </c>
      <c r="AJ42" s="8">
        <f t="shared" si="5"/>
        <v>1729</v>
      </c>
      <c r="AK42" s="8">
        <f t="shared" si="28"/>
        <v>45448338</v>
      </c>
      <c r="AL42" s="8">
        <f t="shared" si="8"/>
        <v>1729</v>
      </c>
      <c r="AM42" s="8">
        <f t="shared" si="9"/>
        <v>45448338</v>
      </c>
      <c r="AN42" s="8">
        <f t="shared" si="10"/>
        <v>1729</v>
      </c>
      <c r="AO42" s="8">
        <f t="shared" si="11"/>
        <v>45448338</v>
      </c>
      <c r="AP42" s="8">
        <f t="shared" si="19"/>
        <v>1729</v>
      </c>
      <c r="AQ42" s="8">
        <f t="shared" si="12"/>
        <v>45448338</v>
      </c>
      <c r="AR42" s="8">
        <f t="shared" si="20"/>
        <v>1729</v>
      </c>
      <c r="AS42" s="8">
        <f t="shared" si="22"/>
        <v>45448338</v>
      </c>
      <c r="AT42" s="8">
        <f t="shared" si="13"/>
        <v>1729</v>
      </c>
      <c r="AU42" s="8">
        <f t="shared" si="14"/>
        <v>45448338</v>
      </c>
      <c r="AV42" s="8">
        <f t="shared" si="24"/>
        <v>1729</v>
      </c>
      <c r="AW42" s="8">
        <f t="shared" si="25"/>
        <v>45448338</v>
      </c>
      <c r="AX42" s="8">
        <f t="shared" si="26"/>
        <v>1729</v>
      </c>
      <c r="AY42" s="11">
        <f t="shared" si="27"/>
        <v>45448338</v>
      </c>
      <c r="AZ42" s="8">
        <f t="shared" si="2"/>
        <v>1729</v>
      </c>
      <c r="BA42" s="8">
        <f t="shared" si="3"/>
        <v>45448338</v>
      </c>
      <c r="BB42" s="38" t="s">
        <v>105</v>
      </c>
      <c r="BC42" s="14" t="s">
        <v>105</v>
      </c>
    </row>
    <row r="43" spans="1:55" ht="13.5" customHeight="1" x14ac:dyDescent="0.15">
      <c r="A43" s="18" t="s">
        <v>31</v>
      </c>
      <c r="B43" s="8" t="s">
        <v>70</v>
      </c>
      <c r="C43" s="8" t="s">
        <v>70</v>
      </c>
      <c r="D43" s="8" t="s">
        <v>70</v>
      </c>
      <c r="E43" s="8" t="s">
        <v>70</v>
      </c>
      <c r="F43" s="8" t="s">
        <v>70</v>
      </c>
      <c r="G43" s="8" t="s">
        <v>70</v>
      </c>
      <c r="H43" s="8" t="s">
        <v>70</v>
      </c>
      <c r="I43" s="8" t="s">
        <v>70</v>
      </c>
      <c r="J43" s="8" t="s">
        <v>70</v>
      </c>
      <c r="K43" s="8" t="s">
        <v>70</v>
      </c>
      <c r="L43" s="8" t="s">
        <v>70</v>
      </c>
      <c r="M43" s="8" t="s">
        <v>70</v>
      </c>
      <c r="N43" s="8" t="s">
        <v>70</v>
      </c>
      <c r="O43" s="8" t="s">
        <v>70</v>
      </c>
      <c r="P43" s="8" t="s">
        <v>89</v>
      </c>
      <c r="Q43" s="8" t="s">
        <v>89</v>
      </c>
      <c r="R43" s="8" t="s">
        <v>81</v>
      </c>
      <c r="S43" s="8" t="s">
        <v>81</v>
      </c>
      <c r="T43" s="8" t="s">
        <v>81</v>
      </c>
      <c r="U43" s="8" t="s">
        <v>81</v>
      </c>
      <c r="V43" s="8" t="s">
        <v>70</v>
      </c>
      <c r="W43" s="8" t="s">
        <v>70</v>
      </c>
      <c r="X43" s="8" t="s">
        <v>70</v>
      </c>
      <c r="Y43" s="8" t="s">
        <v>70</v>
      </c>
      <c r="Z43" s="8" t="s">
        <v>70</v>
      </c>
      <c r="AA43" s="8" t="s">
        <v>70</v>
      </c>
      <c r="AB43" s="10" t="s">
        <v>105</v>
      </c>
      <c r="AC43" s="10" t="s">
        <v>105</v>
      </c>
      <c r="AD43" s="10" t="s">
        <v>105</v>
      </c>
      <c r="AE43" s="10" t="s">
        <v>105</v>
      </c>
      <c r="AF43" s="10" t="s">
        <v>105</v>
      </c>
      <c r="AG43" s="10" t="s">
        <v>105</v>
      </c>
      <c r="AH43" s="8">
        <v>83</v>
      </c>
      <c r="AI43" s="8">
        <v>4902957</v>
      </c>
      <c r="AJ43" s="8">
        <f t="shared" si="5"/>
        <v>83</v>
      </c>
      <c r="AK43" s="8">
        <f t="shared" si="28"/>
        <v>4902957</v>
      </c>
      <c r="AL43" s="8">
        <f t="shared" si="8"/>
        <v>83</v>
      </c>
      <c r="AM43" s="8">
        <f t="shared" si="9"/>
        <v>4902957</v>
      </c>
      <c r="AN43" s="8">
        <f t="shared" si="10"/>
        <v>83</v>
      </c>
      <c r="AO43" s="8">
        <f t="shared" si="11"/>
        <v>4902957</v>
      </c>
      <c r="AP43" s="8">
        <f t="shared" si="19"/>
        <v>83</v>
      </c>
      <c r="AQ43" s="8">
        <f t="shared" si="12"/>
        <v>4902957</v>
      </c>
      <c r="AR43" s="8">
        <f t="shared" si="20"/>
        <v>83</v>
      </c>
      <c r="AS43" s="8">
        <f t="shared" si="22"/>
        <v>4902957</v>
      </c>
      <c r="AT43" s="8">
        <f t="shared" si="13"/>
        <v>83</v>
      </c>
      <c r="AU43" s="8">
        <f t="shared" si="14"/>
        <v>4902957</v>
      </c>
      <c r="AV43" s="8">
        <f t="shared" si="24"/>
        <v>83</v>
      </c>
      <c r="AW43" s="8">
        <f t="shared" si="25"/>
        <v>4902957</v>
      </c>
      <c r="AX43" s="8">
        <f t="shared" si="26"/>
        <v>83</v>
      </c>
      <c r="AY43" s="11">
        <f t="shared" si="27"/>
        <v>4902957</v>
      </c>
      <c r="AZ43" s="8">
        <f t="shared" si="2"/>
        <v>83</v>
      </c>
      <c r="BA43" s="8">
        <f t="shared" si="3"/>
        <v>4902957</v>
      </c>
      <c r="BB43" s="38" t="s">
        <v>105</v>
      </c>
      <c r="BC43" s="14" t="s">
        <v>105</v>
      </c>
    </row>
    <row r="44" spans="1:55" ht="13.5" customHeight="1" x14ac:dyDescent="0.15">
      <c r="A44" s="18" t="s">
        <v>32</v>
      </c>
      <c r="B44" s="8" t="s">
        <v>70</v>
      </c>
      <c r="C44" s="8" t="s">
        <v>70</v>
      </c>
      <c r="D44" s="8" t="s">
        <v>70</v>
      </c>
      <c r="E44" s="8" t="s">
        <v>70</v>
      </c>
      <c r="F44" s="8" t="s">
        <v>70</v>
      </c>
      <c r="G44" s="8" t="s">
        <v>70</v>
      </c>
      <c r="H44" s="8" t="s">
        <v>70</v>
      </c>
      <c r="I44" s="8" t="s">
        <v>70</v>
      </c>
      <c r="J44" s="8" t="s">
        <v>70</v>
      </c>
      <c r="K44" s="8" t="s">
        <v>70</v>
      </c>
      <c r="L44" s="8" t="s">
        <v>70</v>
      </c>
      <c r="M44" s="8" t="s">
        <v>70</v>
      </c>
      <c r="N44" s="8" t="s">
        <v>70</v>
      </c>
      <c r="O44" s="8" t="s">
        <v>70</v>
      </c>
      <c r="P44" s="8" t="s">
        <v>89</v>
      </c>
      <c r="Q44" s="8" t="s">
        <v>89</v>
      </c>
      <c r="R44" s="8" t="s">
        <v>81</v>
      </c>
      <c r="S44" s="8" t="s">
        <v>81</v>
      </c>
      <c r="T44" s="8" t="s">
        <v>81</v>
      </c>
      <c r="U44" s="8" t="s">
        <v>81</v>
      </c>
      <c r="V44" s="8" t="s">
        <v>70</v>
      </c>
      <c r="W44" s="8" t="s">
        <v>70</v>
      </c>
      <c r="X44" s="8" t="s">
        <v>70</v>
      </c>
      <c r="Y44" s="8" t="s">
        <v>70</v>
      </c>
      <c r="Z44" s="8" t="s">
        <v>70</v>
      </c>
      <c r="AA44" s="8" t="s">
        <v>70</v>
      </c>
      <c r="AB44" s="10" t="s">
        <v>105</v>
      </c>
      <c r="AC44" s="10" t="s">
        <v>105</v>
      </c>
      <c r="AD44" s="10" t="s">
        <v>105</v>
      </c>
      <c r="AE44" s="10" t="s">
        <v>105</v>
      </c>
      <c r="AF44" s="10" t="s">
        <v>105</v>
      </c>
      <c r="AG44" s="10" t="s">
        <v>105</v>
      </c>
      <c r="AH44" s="8">
        <v>67</v>
      </c>
      <c r="AI44" s="8">
        <v>15918</v>
      </c>
      <c r="AJ44" s="8">
        <f t="shared" si="5"/>
        <v>67</v>
      </c>
      <c r="AK44" s="8">
        <f t="shared" si="28"/>
        <v>15918</v>
      </c>
      <c r="AL44" s="8">
        <f t="shared" si="8"/>
        <v>67</v>
      </c>
      <c r="AM44" s="8">
        <f t="shared" si="9"/>
        <v>15918</v>
      </c>
      <c r="AN44" s="8">
        <f t="shared" si="10"/>
        <v>67</v>
      </c>
      <c r="AO44" s="8">
        <f t="shared" si="11"/>
        <v>15918</v>
      </c>
      <c r="AP44" s="8">
        <f t="shared" si="19"/>
        <v>67</v>
      </c>
      <c r="AQ44" s="8">
        <f t="shared" si="12"/>
        <v>15918</v>
      </c>
      <c r="AR44" s="8">
        <f t="shared" si="20"/>
        <v>67</v>
      </c>
      <c r="AS44" s="8">
        <f t="shared" si="22"/>
        <v>15918</v>
      </c>
      <c r="AT44" s="8">
        <f t="shared" si="13"/>
        <v>67</v>
      </c>
      <c r="AU44" s="8">
        <f t="shared" si="14"/>
        <v>15918</v>
      </c>
      <c r="AV44" s="8">
        <f t="shared" si="24"/>
        <v>67</v>
      </c>
      <c r="AW44" s="8">
        <f t="shared" si="25"/>
        <v>15918</v>
      </c>
      <c r="AX44" s="8">
        <f t="shared" si="26"/>
        <v>67</v>
      </c>
      <c r="AY44" s="11">
        <f t="shared" si="27"/>
        <v>15918</v>
      </c>
      <c r="AZ44" s="8">
        <f t="shared" si="2"/>
        <v>67</v>
      </c>
      <c r="BA44" s="8">
        <f t="shared" si="3"/>
        <v>15918</v>
      </c>
      <c r="BB44" s="38" t="s">
        <v>105</v>
      </c>
      <c r="BC44" s="14" t="s">
        <v>105</v>
      </c>
    </row>
    <row r="45" spans="1:55" ht="13.5" customHeight="1" x14ac:dyDescent="0.15">
      <c r="A45" s="18" t="s">
        <v>33</v>
      </c>
      <c r="B45" s="8" t="s">
        <v>70</v>
      </c>
      <c r="C45" s="8" t="s">
        <v>70</v>
      </c>
      <c r="D45" s="8" t="s">
        <v>70</v>
      </c>
      <c r="E45" s="8" t="s">
        <v>70</v>
      </c>
      <c r="F45" s="8" t="s">
        <v>70</v>
      </c>
      <c r="G45" s="8" t="s">
        <v>70</v>
      </c>
      <c r="H45" s="8" t="s">
        <v>70</v>
      </c>
      <c r="I45" s="8" t="s">
        <v>70</v>
      </c>
      <c r="J45" s="8" t="s">
        <v>70</v>
      </c>
      <c r="K45" s="8" t="s">
        <v>70</v>
      </c>
      <c r="L45" s="8" t="s">
        <v>70</v>
      </c>
      <c r="M45" s="8" t="s">
        <v>70</v>
      </c>
      <c r="N45" s="8" t="s">
        <v>70</v>
      </c>
      <c r="O45" s="8" t="s">
        <v>70</v>
      </c>
      <c r="P45" s="8" t="s">
        <v>89</v>
      </c>
      <c r="Q45" s="8" t="s">
        <v>89</v>
      </c>
      <c r="R45" s="8" t="s">
        <v>81</v>
      </c>
      <c r="S45" s="8" t="s">
        <v>81</v>
      </c>
      <c r="T45" s="8" t="s">
        <v>81</v>
      </c>
      <c r="U45" s="8" t="s">
        <v>81</v>
      </c>
      <c r="V45" s="8" t="s">
        <v>70</v>
      </c>
      <c r="W45" s="8" t="s">
        <v>70</v>
      </c>
      <c r="X45" s="8" t="s">
        <v>70</v>
      </c>
      <c r="Y45" s="8" t="s">
        <v>70</v>
      </c>
      <c r="Z45" s="8" t="s">
        <v>70</v>
      </c>
      <c r="AA45" s="8" t="s">
        <v>70</v>
      </c>
      <c r="AB45" s="10" t="s">
        <v>105</v>
      </c>
      <c r="AC45" s="10" t="s">
        <v>105</v>
      </c>
      <c r="AD45" s="10" t="s">
        <v>105</v>
      </c>
      <c r="AE45" s="10" t="s">
        <v>105</v>
      </c>
      <c r="AF45" s="10" t="s">
        <v>105</v>
      </c>
      <c r="AG45" s="10" t="s">
        <v>105</v>
      </c>
      <c r="AH45" s="8">
        <v>135</v>
      </c>
      <c r="AI45" s="8">
        <v>375349</v>
      </c>
      <c r="AJ45" s="8">
        <f t="shared" ref="AJ45:AJ76" si="29">SUM(AH45,P45)</f>
        <v>135</v>
      </c>
      <c r="AK45" s="8">
        <f t="shared" si="28"/>
        <v>375349</v>
      </c>
      <c r="AL45" s="8">
        <f t="shared" si="8"/>
        <v>135</v>
      </c>
      <c r="AM45" s="8">
        <f t="shared" si="9"/>
        <v>375349</v>
      </c>
      <c r="AN45" s="8">
        <f t="shared" si="10"/>
        <v>135</v>
      </c>
      <c r="AO45" s="8">
        <f t="shared" si="11"/>
        <v>375349</v>
      </c>
      <c r="AP45" s="8">
        <f t="shared" si="19"/>
        <v>135</v>
      </c>
      <c r="AQ45" s="8">
        <f t="shared" si="12"/>
        <v>375349</v>
      </c>
      <c r="AR45" s="8">
        <f t="shared" si="20"/>
        <v>135</v>
      </c>
      <c r="AS45" s="8">
        <f t="shared" si="22"/>
        <v>375349</v>
      </c>
      <c r="AT45" s="8">
        <f t="shared" si="13"/>
        <v>135</v>
      </c>
      <c r="AU45" s="8">
        <f t="shared" si="14"/>
        <v>375349</v>
      </c>
      <c r="AV45" s="8">
        <f t="shared" si="24"/>
        <v>135</v>
      </c>
      <c r="AW45" s="8">
        <f t="shared" si="25"/>
        <v>375349</v>
      </c>
      <c r="AX45" s="8">
        <f t="shared" si="26"/>
        <v>135</v>
      </c>
      <c r="AY45" s="11">
        <f t="shared" si="27"/>
        <v>375349</v>
      </c>
      <c r="AZ45" s="8">
        <f t="shared" si="2"/>
        <v>135</v>
      </c>
      <c r="BA45" s="8">
        <f t="shared" si="3"/>
        <v>375349</v>
      </c>
      <c r="BB45" s="38" t="s">
        <v>105</v>
      </c>
      <c r="BC45" s="14" t="s">
        <v>105</v>
      </c>
    </row>
    <row r="46" spans="1:55" ht="13.5" customHeight="1" x14ac:dyDescent="0.15">
      <c r="A46" s="18" t="s">
        <v>34</v>
      </c>
      <c r="B46" s="8" t="s">
        <v>70</v>
      </c>
      <c r="C46" s="8" t="s">
        <v>70</v>
      </c>
      <c r="D46" s="8" t="s">
        <v>70</v>
      </c>
      <c r="E46" s="8" t="s">
        <v>70</v>
      </c>
      <c r="F46" s="8" t="s">
        <v>70</v>
      </c>
      <c r="G46" s="8" t="s">
        <v>70</v>
      </c>
      <c r="H46" s="8" t="s">
        <v>70</v>
      </c>
      <c r="I46" s="8" t="s">
        <v>70</v>
      </c>
      <c r="J46" s="8" t="s">
        <v>70</v>
      </c>
      <c r="K46" s="8" t="s">
        <v>70</v>
      </c>
      <c r="L46" s="8" t="s">
        <v>70</v>
      </c>
      <c r="M46" s="8" t="s">
        <v>70</v>
      </c>
      <c r="N46" s="8" t="s">
        <v>70</v>
      </c>
      <c r="O46" s="8" t="s">
        <v>70</v>
      </c>
      <c r="P46" s="8" t="s">
        <v>89</v>
      </c>
      <c r="Q46" s="8" t="s">
        <v>89</v>
      </c>
      <c r="R46" s="8" t="s">
        <v>81</v>
      </c>
      <c r="S46" s="8" t="s">
        <v>81</v>
      </c>
      <c r="T46" s="8" t="s">
        <v>81</v>
      </c>
      <c r="U46" s="8" t="s">
        <v>81</v>
      </c>
      <c r="V46" s="8" t="s">
        <v>70</v>
      </c>
      <c r="W46" s="8" t="s">
        <v>70</v>
      </c>
      <c r="X46" s="8" t="s">
        <v>70</v>
      </c>
      <c r="Y46" s="8" t="s">
        <v>70</v>
      </c>
      <c r="Z46" s="8" t="s">
        <v>70</v>
      </c>
      <c r="AA46" s="8" t="s">
        <v>70</v>
      </c>
      <c r="AB46" s="10" t="s">
        <v>105</v>
      </c>
      <c r="AC46" s="10" t="s">
        <v>105</v>
      </c>
      <c r="AD46" s="10" t="s">
        <v>105</v>
      </c>
      <c r="AE46" s="10" t="s">
        <v>105</v>
      </c>
      <c r="AF46" s="10" t="s">
        <v>105</v>
      </c>
      <c r="AG46" s="10" t="s">
        <v>105</v>
      </c>
      <c r="AH46" s="8">
        <v>29</v>
      </c>
      <c r="AI46" s="8">
        <v>16612</v>
      </c>
      <c r="AJ46" s="8">
        <f t="shared" si="29"/>
        <v>29</v>
      </c>
      <c r="AK46" s="8">
        <f t="shared" si="28"/>
        <v>16612</v>
      </c>
      <c r="AL46" s="8">
        <f t="shared" si="8"/>
        <v>29</v>
      </c>
      <c r="AM46" s="8">
        <f t="shared" si="9"/>
        <v>16612</v>
      </c>
      <c r="AN46" s="8">
        <f t="shared" si="10"/>
        <v>29</v>
      </c>
      <c r="AO46" s="8">
        <f t="shared" si="11"/>
        <v>16612</v>
      </c>
      <c r="AP46" s="8">
        <f t="shared" si="19"/>
        <v>29</v>
      </c>
      <c r="AQ46" s="8">
        <f t="shared" si="12"/>
        <v>16612</v>
      </c>
      <c r="AR46" s="8">
        <f t="shared" si="20"/>
        <v>29</v>
      </c>
      <c r="AS46" s="8">
        <f t="shared" si="22"/>
        <v>16612</v>
      </c>
      <c r="AT46" s="8">
        <f t="shared" si="13"/>
        <v>29</v>
      </c>
      <c r="AU46" s="8">
        <f t="shared" si="14"/>
        <v>16612</v>
      </c>
      <c r="AV46" s="8">
        <f t="shared" si="24"/>
        <v>29</v>
      </c>
      <c r="AW46" s="8">
        <f t="shared" si="25"/>
        <v>16612</v>
      </c>
      <c r="AX46" s="8">
        <f t="shared" si="26"/>
        <v>29</v>
      </c>
      <c r="AY46" s="11">
        <f t="shared" si="27"/>
        <v>16612</v>
      </c>
      <c r="AZ46" s="8">
        <f t="shared" si="2"/>
        <v>29</v>
      </c>
      <c r="BA46" s="8">
        <f t="shared" si="3"/>
        <v>16612</v>
      </c>
      <c r="BB46" s="38" t="s">
        <v>105</v>
      </c>
      <c r="BC46" s="14" t="s">
        <v>105</v>
      </c>
    </row>
    <row r="47" spans="1:55" ht="13.5" customHeight="1" x14ac:dyDescent="0.15">
      <c r="A47" s="18" t="s">
        <v>35</v>
      </c>
      <c r="B47" s="8" t="s">
        <v>70</v>
      </c>
      <c r="C47" s="8" t="s">
        <v>70</v>
      </c>
      <c r="D47" s="8" t="s">
        <v>70</v>
      </c>
      <c r="E47" s="8" t="s">
        <v>70</v>
      </c>
      <c r="F47" s="8" t="s">
        <v>70</v>
      </c>
      <c r="G47" s="8" t="s">
        <v>70</v>
      </c>
      <c r="H47" s="8" t="s">
        <v>70</v>
      </c>
      <c r="I47" s="8" t="s">
        <v>70</v>
      </c>
      <c r="J47" s="8" t="s">
        <v>70</v>
      </c>
      <c r="K47" s="8" t="s">
        <v>70</v>
      </c>
      <c r="L47" s="8" t="s">
        <v>70</v>
      </c>
      <c r="M47" s="8" t="s">
        <v>70</v>
      </c>
      <c r="N47" s="8" t="s">
        <v>70</v>
      </c>
      <c r="O47" s="8" t="s">
        <v>70</v>
      </c>
      <c r="P47" s="8" t="s">
        <v>89</v>
      </c>
      <c r="Q47" s="8" t="s">
        <v>89</v>
      </c>
      <c r="R47" s="8" t="s">
        <v>81</v>
      </c>
      <c r="S47" s="8" t="s">
        <v>81</v>
      </c>
      <c r="T47" s="8" t="s">
        <v>81</v>
      </c>
      <c r="U47" s="8" t="s">
        <v>81</v>
      </c>
      <c r="V47" s="8" t="s">
        <v>70</v>
      </c>
      <c r="W47" s="8" t="s">
        <v>70</v>
      </c>
      <c r="X47" s="8" t="s">
        <v>70</v>
      </c>
      <c r="Y47" s="8" t="s">
        <v>70</v>
      </c>
      <c r="Z47" s="8" t="s">
        <v>70</v>
      </c>
      <c r="AA47" s="8" t="s">
        <v>70</v>
      </c>
      <c r="AB47" s="10" t="s">
        <v>105</v>
      </c>
      <c r="AC47" s="10" t="s">
        <v>105</v>
      </c>
      <c r="AD47" s="10" t="s">
        <v>105</v>
      </c>
      <c r="AE47" s="10" t="s">
        <v>105</v>
      </c>
      <c r="AF47" s="10" t="s">
        <v>105</v>
      </c>
      <c r="AG47" s="10" t="s">
        <v>105</v>
      </c>
      <c r="AH47" s="8">
        <v>670</v>
      </c>
      <c r="AI47" s="8">
        <v>438635</v>
      </c>
      <c r="AJ47" s="8">
        <f t="shared" si="29"/>
        <v>670</v>
      </c>
      <c r="AK47" s="8">
        <f t="shared" si="28"/>
        <v>438635</v>
      </c>
      <c r="AL47" s="8">
        <f t="shared" si="8"/>
        <v>670</v>
      </c>
      <c r="AM47" s="8">
        <f t="shared" si="9"/>
        <v>438635</v>
      </c>
      <c r="AN47" s="8">
        <f t="shared" si="10"/>
        <v>670</v>
      </c>
      <c r="AO47" s="8">
        <f t="shared" si="11"/>
        <v>438635</v>
      </c>
      <c r="AP47" s="8">
        <f t="shared" si="19"/>
        <v>670</v>
      </c>
      <c r="AQ47" s="8">
        <f t="shared" si="12"/>
        <v>438635</v>
      </c>
      <c r="AR47" s="8">
        <f t="shared" si="20"/>
        <v>670</v>
      </c>
      <c r="AS47" s="8">
        <f t="shared" si="22"/>
        <v>438635</v>
      </c>
      <c r="AT47" s="8">
        <f t="shared" si="13"/>
        <v>670</v>
      </c>
      <c r="AU47" s="8">
        <f t="shared" si="14"/>
        <v>438635</v>
      </c>
      <c r="AV47" s="8">
        <f t="shared" si="24"/>
        <v>670</v>
      </c>
      <c r="AW47" s="8">
        <f t="shared" si="25"/>
        <v>438635</v>
      </c>
      <c r="AX47" s="8">
        <f t="shared" si="26"/>
        <v>670</v>
      </c>
      <c r="AY47" s="11">
        <f t="shared" si="27"/>
        <v>438635</v>
      </c>
      <c r="AZ47" s="8">
        <f t="shared" si="2"/>
        <v>670</v>
      </c>
      <c r="BA47" s="8">
        <f t="shared" si="3"/>
        <v>438635</v>
      </c>
      <c r="BB47" s="38" t="s">
        <v>105</v>
      </c>
      <c r="BC47" s="14" t="s">
        <v>105</v>
      </c>
    </row>
    <row r="48" spans="1:55" ht="13.5" customHeight="1" x14ac:dyDescent="0.15">
      <c r="A48" s="18" t="s">
        <v>36</v>
      </c>
      <c r="B48" s="8" t="s">
        <v>70</v>
      </c>
      <c r="C48" s="8" t="s">
        <v>70</v>
      </c>
      <c r="D48" s="8" t="s">
        <v>70</v>
      </c>
      <c r="E48" s="8" t="s">
        <v>70</v>
      </c>
      <c r="F48" s="8" t="s">
        <v>70</v>
      </c>
      <c r="G48" s="8" t="s">
        <v>70</v>
      </c>
      <c r="H48" s="8" t="s">
        <v>70</v>
      </c>
      <c r="I48" s="8" t="s">
        <v>70</v>
      </c>
      <c r="J48" s="8" t="s">
        <v>70</v>
      </c>
      <c r="K48" s="8" t="s">
        <v>70</v>
      </c>
      <c r="L48" s="8" t="s">
        <v>70</v>
      </c>
      <c r="M48" s="8" t="s">
        <v>70</v>
      </c>
      <c r="N48" s="8" t="s">
        <v>70</v>
      </c>
      <c r="O48" s="8" t="s">
        <v>70</v>
      </c>
      <c r="P48" s="8" t="s">
        <v>89</v>
      </c>
      <c r="Q48" s="8" t="s">
        <v>89</v>
      </c>
      <c r="R48" s="8" t="s">
        <v>81</v>
      </c>
      <c r="S48" s="8" t="s">
        <v>81</v>
      </c>
      <c r="T48" s="8" t="s">
        <v>81</v>
      </c>
      <c r="U48" s="8" t="s">
        <v>81</v>
      </c>
      <c r="V48" s="8" t="s">
        <v>70</v>
      </c>
      <c r="W48" s="8" t="s">
        <v>70</v>
      </c>
      <c r="X48" s="8" t="s">
        <v>70</v>
      </c>
      <c r="Y48" s="8" t="s">
        <v>70</v>
      </c>
      <c r="Z48" s="8" t="s">
        <v>70</v>
      </c>
      <c r="AA48" s="8" t="s">
        <v>70</v>
      </c>
      <c r="AB48" s="10" t="s">
        <v>105</v>
      </c>
      <c r="AC48" s="10" t="s">
        <v>105</v>
      </c>
      <c r="AD48" s="10" t="s">
        <v>105</v>
      </c>
      <c r="AE48" s="10" t="s">
        <v>105</v>
      </c>
      <c r="AF48" s="10" t="s">
        <v>105</v>
      </c>
      <c r="AG48" s="10" t="s">
        <v>105</v>
      </c>
      <c r="AH48" s="8">
        <v>6232</v>
      </c>
      <c r="AI48" s="8">
        <v>2547459</v>
      </c>
      <c r="AJ48" s="8">
        <f t="shared" si="29"/>
        <v>6232</v>
      </c>
      <c r="AK48" s="8">
        <f t="shared" si="28"/>
        <v>2547459</v>
      </c>
      <c r="AL48" s="8">
        <f t="shared" si="8"/>
        <v>6232</v>
      </c>
      <c r="AM48" s="8">
        <f t="shared" si="9"/>
        <v>2547459</v>
      </c>
      <c r="AN48" s="8">
        <f t="shared" si="10"/>
        <v>6232</v>
      </c>
      <c r="AO48" s="8">
        <f t="shared" si="11"/>
        <v>2547459</v>
      </c>
      <c r="AP48" s="8">
        <f t="shared" si="19"/>
        <v>6232</v>
      </c>
      <c r="AQ48" s="8">
        <f t="shared" si="12"/>
        <v>2547459</v>
      </c>
      <c r="AR48" s="8">
        <f t="shared" si="20"/>
        <v>6232</v>
      </c>
      <c r="AS48" s="8">
        <f t="shared" si="22"/>
        <v>2547459</v>
      </c>
      <c r="AT48" s="8">
        <f t="shared" si="13"/>
        <v>6232</v>
      </c>
      <c r="AU48" s="8">
        <f t="shared" si="14"/>
        <v>2547459</v>
      </c>
      <c r="AV48" s="8">
        <f t="shared" si="24"/>
        <v>6232</v>
      </c>
      <c r="AW48" s="8">
        <f t="shared" si="25"/>
        <v>2547459</v>
      </c>
      <c r="AX48" s="8">
        <f t="shared" si="26"/>
        <v>6232</v>
      </c>
      <c r="AY48" s="11">
        <f t="shared" si="27"/>
        <v>2547459</v>
      </c>
      <c r="AZ48" s="8">
        <f t="shared" si="2"/>
        <v>6232</v>
      </c>
      <c r="BA48" s="8">
        <f t="shared" si="3"/>
        <v>2547459</v>
      </c>
      <c r="BB48" s="38" t="s">
        <v>105</v>
      </c>
      <c r="BC48" s="14" t="s">
        <v>105</v>
      </c>
    </row>
    <row r="49" spans="1:55" ht="13.5" customHeight="1" x14ac:dyDescent="0.15">
      <c r="A49" s="18" t="s">
        <v>37</v>
      </c>
      <c r="B49" s="8" t="s">
        <v>70</v>
      </c>
      <c r="C49" s="8" t="s">
        <v>70</v>
      </c>
      <c r="D49" s="8" t="s">
        <v>70</v>
      </c>
      <c r="E49" s="8" t="s">
        <v>70</v>
      </c>
      <c r="F49" s="8" t="s">
        <v>70</v>
      </c>
      <c r="G49" s="8" t="s">
        <v>70</v>
      </c>
      <c r="H49" s="8" t="s">
        <v>70</v>
      </c>
      <c r="I49" s="8" t="s">
        <v>70</v>
      </c>
      <c r="J49" s="8" t="s">
        <v>70</v>
      </c>
      <c r="K49" s="8" t="s">
        <v>70</v>
      </c>
      <c r="L49" s="8" t="s">
        <v>70</v>
      </c>
      <c r="M49" s="8" t="s">
        <v>70</v>
      </c>
      <c r="N49" s="8" t="s">
        <v>70</v>
      </c>
      <c r="O49" s="8" t="s">
        <v>70</v>
      </c>
      <c r="P49" s="8" t="s">
        <v>89</v>
      </c>
      <c r="Q49" s="8" t="s">
        <v>89</v>
      </c>
      <c r="R49" s="8" t="s">
        <v>81</v>
      </c>
      <c r="S49" s="8" t="s">
        <v>81</v>
      </c>
      <c r="T49" s="8" t="s">
        <v>81</v>
      </c>
      <c r="U49" s="8" t="s">
        <v>81</v>
      </c>
      <c r="V49" s="8" t="s">
        <v>70</v>
      </c>
      <c r="W49" s="8" t="s">
        <v>70</v>
      </c>
      <c r="X49" s="8" t="s">
        <v>70</v>
      </c>
      <c r="Y49" s="8" t="s">
        <v>70</v>
      </c>
      <c r="Z49" s="8" t="s">
        <v>70</v>
      </c>
      <c r="AA49" s="8" t="s">
        <v>70</v>
      </c>
      <c r="AB49" s="10" t="s">
        <v>105</v>
      </c>
      <c r="AC49" s="10" t="s">
        <v>105</v>
      </c>
      <c r="AD49" s="10" t="s">
        <v>105</v>
      </c>
      <c r="AE49" s="10" t="s">
        <v>105</v>
      </c>
      <c r="AF49" s="10" t="s">
        <v>105</v>
      </c>
      <c r="AG49" s="10" t="s">
        <v>105</v>
      </c>
      <c r="AH49" s="8">
        <v>121</v>
      </c>
      <c r="AI49" s="8">
        <v>947756</v>
      </c>
      <c r="AJ49" s="8">
        <f t="shared" si="29"/>
        <v>121</v>
      </c>
      <c r="AK49" s="8">
        <f t="shared" si="28"/>
        <v>947756</v>
      </c>
      <c r="AL49" s="8">
        <f t="shared" si="8"/>
        <v>121</v>
      </c>
      <c r="AM49" s="8">
        <f t="shared" si="9"/>
        <v>947756</v>
      </c>
      <c r="AN49" s="8">
        <f t="shared" si="10"/>
        <v>121</v>
      </c>
      <c r="AO49" s="8">
        <f t="shared" si="11"/>
        <v>947756</v>
      </c>
      <c r="AP49" s="8">
        <f t="shared" si="19"/>
        <v>121</v>
      </c>
      <c r="AQ49" s="8">
        <f t="shared" si="12"/>
        <v>947756</v>
      </c>
      <c r="AR49" s="8">
        <f t="shared" si="20"/>
        <v>121</v>
      </c>
      <c r="AS49" s="8">
        <f t="shared" si="22"/>
        <v>947756</v>
      </c>
      <c r="AT49" s="8">
        <f t="shared" si="13"/>
        <v>121</v>
      </c>
      <c r="AU49" s="8">
        <f t="shared" si="14"/>
        <v>947756</v>
      </c>
      <c r="AV49" s="8">
        <f t="shared" si="24"/>
        <v>121</v>
      </c>
      <c r="AW49" s="8">
        <f t="shared" si="25"/>
        <v>947756</v>
      </c>
      <c r="AX49" s="8">
        <f t="shared" si="26"/>
        <v>121</v>
      </c>
      <c r="AY49" s="11">
        <f t="shared" si="27"/>
        <v>947756</v>
      </c>
      <c r="AZ49" s="8">
        <f t="shared" si="2"/>
        <v>121</v>
      </c>
      <c r="BA49" s="8">
        <f t="shared" si="3"/>
        <v>947756</v>
      </c>
      <c r="BB49" s="38" t="s">
        <v>105</v>
      </c>
      <c r="BC49" s="14" t="s">
        <v>105</v>
      </c>
    </row>
    <row r="50" spans="1:55" ht="13.5" customHeight="1" x14ac:dyDescent="0.15">
      <c r="A50" s="18" t="s">
        <v>38</v>
      </c>
      <c r="B50" s="8" t="s">
        <v>70</v>
      </c>
      <c r="C50" s="8" t="s">
        <v>70</v>
      </c>
      <c r="D50" s="8" t="s">
        <v>70</v>
      </c>
      <c r="E50" s="8" t="s">
        <v>70</v>
      </c>
      <c r="F50" s="8" t="s">
        <v>70</v>
      </c>
      <c r="G50" s="8" t="s">
        <v>70</v>
      </c>
      <c r="H50" s="8" t="s">
        <v>70</v>
      </c>
      <c r="I50" s="8" t="s">
        <v>70</v>
      </c>
      <c r="J50" s="8" t="s">
        <v>70</v>
      </c>
      <c r="K50" s="8" t="s">
        <v>70</v>
      </c>
      <c r="L50" s="8" t="s">
        <v>70</v>
      </c>
      <c r="M50" s="8" t="s">
        <v>70</v>
      </c>
      <c r="N50" s="8" t="s">
        <v>70</v>
      </c>
      <c r="O50" s="8" t="s">
        <v>70</v>
      </c>
      <c r="P50" s="8" t="s">
        <v>89</v>
      </c>
      <c r="Q50" s="8" t="s">
        <v>89</v>
      </c>
      <c r="R50" s="8" t="s">
        <v>81</v>
      </c>
      <c r="S50" s="8" t="s">
        <v>81</v>
      </c>
      <c r="T50" s="8" t="s">
        <v>81</v>
      </c>
      <c r="U50" s="8" t="s">
        <v>81</v>
      </c>
      <c r="V50" s="8" t="s">
        <v>70</v>
      </c>
      <c r="W50" s="8" t="s">
        <v>70</v>
      </c>
      <c r="X50" s="8" t="s">
        <v>70</v>
      </c>
      <c r="Y50" s="8" t="s">
        <v>70</v>
      </c>
      <c r="Z50" s="8" t="s">
        <v>70</v>
      </c>
      <c r="AA50" s="8" t="s">
        <v>70</v>
      </c>
      <c r="AB50" s="10" t="s">
        <v>105</v>
      </c>
      <c r="AC50" s="10" t="s">
        <v>105</v>
      </c>
      <c r="AD50" s="10" t="s">
        <v>105</v>
      </c>
      <c r="AE50" s="10" t="s">
        <v>105</v>
      </c>
      <c r="AF50" s="10" t="s">
        <v>105</v>
      </c>
      <c r="AG50" s="10" t="s">
        <v>105</v>
      </c>
      <c r="AH50" s="8">
        <v>100</v>
      </c>
      <c r="AI50" s="8">
        <v>302807</v>
      </c>
      <c r="AJ50" s="8">
        <f t="shared" si="29"/>
        <v>100</v>
      </c>
      <c r="AK50" s="8">
        <f t="shared" si="28"/>
        <v>302807</v>
      </c>
      <c r="AL50" s="8">
        <f t="shared" si="8"/>
        <v>100</v>
      </c>
      <c r="AM50" s="8">
        <f t="shared" si="9"/>
        <v>302807</v>
      </c>
      <c r="AN50" s="8">
        <f t="shared" si="10"/>
        <v>100</v>
      </c>
      <c r="AO50" s="8">
        <f t="shared" si="11"/>
        <v>302807</v>
      </c>
      <c r="AP50" s="8">
        <f t="shared" si="19"/>
        <v>100</v>
      </c>
      <c r="AQ50" s="8">
        <f t="shared" si="12"/>
        <v>302807</v>
      </c>
      <c r="AR50" s="8">
        <f t="shared" si="20"/>
        <v>100</v>
      </c>
      <c r="AS50" s="8">
        <f t="shared" si="22"/>
        <v>302807</v>
      </c>
      <c r="AT50" s="8">
        <f t="shared" si="13"/>
        <v>100</v>
      </c>
      <c r="AU50" s="8">
        <f t="shared" si="14"/>
        <v>302807</v>
      </c>
      <c r="AV50" s="8">
        <f t="shared" si="24"/>
        <v>100</v>
      </c>
      <c r="AW50" s="8">
        <f t="shared" si="25"/>
        <v>302807</v>
      </c>
      <c r="AX50" s="8">
        <f t="shared" si="26"/>
        <v>100</v>
      </c>
      <c r="AY50" s="11">
        <f t="shared" si="27"/>
        <v>302807</v>
      </c>
      <c r="AZ50" s="8">
        <f t="shared" si="2"/>
        <v>100</v>
      </c>
      <c r="BA50" s="8">
        <f t="shared" si="3"/>
        <v>302807</v>
      </c>
      <c r="BB50" s="38" t="s">
        <v>105</v>
      </c>
      <c r="BC50" s="14" t="s">
        <v>105</v>
      </c>
    </row>
    <row r="51" spans="1:55" ht="13.5" customHeight="1" x14ac:dyDescent="0.15">
      <c r="A51" s="18" t="s">
        <v>39</v>
      </c>
      <c r="B51" s="8" t="s">
        <v>70</v>
      </c>
      <c r="C51" s="8" t="s">
        <v>70</v>
      </c>
      <c r="D51" s="8" t="s">
        <v>70</v>
      </c>
      <c r="E51" s="8" t="s">
        <v>70</v>
      </c>
      <c r="F51" s="8" t="s">
        <v>70</v>
      </c>
      <c r="G51" s="8" t="s">
        <v>70</v>
      </c>
      <c r="H51" s="8" t="s">
        <v>70</v>
      </c>
      <c r="I51" s="8" t="s">
        <v>70</v>
      </c>
      <c r="J51" s="8" t="s">
        <v>70</v>
      </c>
      <c r="K51" s="8" t="s">
        <v>70</v>
      </c>
      <c r="L51" s="8" t="s">
        <v>70</v>
      </c>
      <c r="M51" s="8" t="s">
        <v>70</v>
      </c>
      <c r="N51" s="8" t="s">
        <v>70</v>
      </c>
      <c r="O51" s="8" t="s">
        <v>70</v>
      </c>
      <c r="P51" s="8" t="s">
        <v>89</v>
      </c>
      <c r="Q51" s="8" t="s">
        <v>89</v>
      </c>
      <c r="R51" s="8" t="s">
        <v>81</v>
      </c>
      <c r="S51" s="8" t="s">
        <v>81</v>
      </c>
      <c r="T51" s="8" t="s">
        <v>81</v>
      </c>
      <c r="U51" s="8" t="s">
        <v>81</v>
      </c>
      <c r="V51" s="8" t="s">
        <v>70</v>
      </c>
      <c r="W51" s="8" t="s">
        <v>70</v>
      </c>
      <c r="X51" s="8" t="s">
        <v>70</v>
      </c>
      <c r="Y51" s="8" t="s">
        <v>70</v>
      </c>
      <c r="Z51" s="8" t="s">
        <v>70</v>
      </c>
      <c r="AA51" s="8" t="s">
        <v>70</v>
      </c>
      <c r="AB51" s="10" t="s">
        <v>105</v>
      </c>
      <c r="AC51" s="10" t="s">
        <v>105</v>
      </c>
      <c r="AD51" s="10" t="s">
        <v>105</v>
      </c>
      <c r="AE51" s="10" t="s">
        <v>105</v>
      </c>
      <c r="AF51" s="10" t="s">
        <v>105</v>
      </c>
      <c r="AG51" s="10" t="s">
        <v>105</v>
      </c>
      <c r="AH51" s="8">
        <v>23</v>
      </c>
      <c r="AI51" s="8">
        <v>163408</v>
      </c>
      <c r="AJ51" s="8">
        <f t="shared" si="29"/>
        <v>23</v>
      </c>
      <c r="AK51" s="8">
        <f t="shared" si="28"/>
        <v>163408</v>
      </c>
      <c r="AL51" s="8">
        <f t="shared" si="8"/>
        <v>23</v>
      </c>
      <c r="AM51" s="8">
        <f t="shared" si="9"/>
        <v>163408</v>
      </c>
      <c r="AN51" s="8">
        <f t="shared" si="10"/>
        <v>23</v>
      </c>
      <c r="AO51" s="8">
        <f t="shared" si="11"/>
        <v>163408</v>
      </c>
      <c r="AP51" s="8">
        <f t="shared" si="19"/>
        <v>23</v>
      </c>
      <c r="AQ51" s="8">
        <f t="shared" si="12"/>
        <v>163408</v>
      </c>
      <c r="AR51" s="8">
        <f t="shared" si="20"/>
        <v>23</v>
      </c>
      <c r="AS51" s="8">
        <f t="shared" si="22"/>
        <v>163408</v>
      </c>
      <c r="AT51" s="8">
        <f t="shared" si="13"/>
        <v>23</v>
      </c>
      <c r="AU51" s="8">
        <f t="shared" si="14"/>
        <v>163408</v>
      </c>
      <c r="AV51" s="8">
        <f t="shared" si="24"/>
        <v>23</v>
      </c>
      <c r="AW51" s="8">
        <f t="shared" si="25"/>
        <v>163408</v>
      </c>
      <c r="AX51" s="8">
        <f t="shared" si="26"/>
        <v>23</v>
      </c>
      <c r="AY51" s="11">
        <f t="shared" si="27"/>
        <v>163408</v>
      </c>
      <c r="AZ51" s="8">
        <f t="shared" si="2"/>
        <v>23</v>
      </c>
      <c r="BA51" s="8">
        <f t="shared" si="3"/>
        <v>163408</v>
      </c>
      <c r="BB51" s="38" t="s">
        <v>105</v>
      </c>
      <c r="BC51" s="14" t="s">
        <v>105</v>
      </c>
    </row>
    <row r="52" spans="1:55" ht="13.5" customHeight="1" x14ac:dyDescent="0.15">
      <c r="A52" s="18" t="s">
        <v>40</v>
      </c>
      <c r="B52" s="8" t="s">
        <v>70</v>
      </c>
      <c r="C52" s="8" t="s">
        <v>70</v>
      </c>
      <c r="D52" s="8" t="s">
        <v>70</v>
      </c>
      <c r="E52" s="8" t="s">
        <v>70</v>
      </c>
      <c r="F52" s="8" t="s">
        <v>70</v>
      </c>
      <c r="G52" s="8" t="s">
        <v>70</v>
      </c>
      <c r="H52" s="8" t="s">
        <v>70</v>
      </c>
      <c r="I52" s="8" t="s">
        <v>70</v>
      </c>
      <c r="J52" s="8" t="s">
        <v>70</v>
      </c>
      <c r="K52" s="8" t="s">
        <v>70</v>
      </c>
      <c r="L52" s="8" t="s">
        <v>70</v>
      </c>
      <c r="M52" s="8" t="s">
        <v>70</v>
      </c>
      <c r="N52" s="8" t="s">
        <v>70</v>
      </c>
      <c r="O52" s="8" t="s">
        <v>70</v>
      </c>
      <c r="P52" s="8" t="s">
        <v>89</v>
      </c>
      <c r="Q52" s="8" t="s">
        <v>89</v>
      </c>
      <c r="R52" s="8" t="s">
        <v>81</v>
      </c>
      <c r="S52" s="8" t="s">
        <v>81</v>
      </c>
      <c r="T52" s="8" t="s">
        <v>81</v>
      </c>
      <c r="U52" s="8" t="s">
        <v>81</v>
      </c>
      <c r="V52" s="8" t="s">
        <v>70</v>
      </c>
      <c r="W52" s="8" t="s">
        <v>70</v>
      </c>
      <c r="X52" s="8" t="s">
        <v>70</v>
      </c>
      <c r="Y52" s="8" t="s">
        <v>70</v>
      </c>
      <c r="Z52" s="8" t="s">
        <v>70</v>
      </c>
      <c r="AA52" s="8" t="s">
        <v>70</v>
      </c>
      <c r="AB52" s="10" t="s">
        <v>105</v>
      </c>
      <c r="AC52" s="10" t="s">
        <v>105</v>
      </c>
      <c r="AD52" s="10" t="s">
        <v>105</v>
      </c>
      <c r="AE52" s="10" t="s">
        <v>105</v>
      </c>
      <c r="AF52" s="10" t="s">
        <v>105</v>
      </c>
      <c r="AG52" s="10" t="s">
        <v>105</v>
      </c>
      <c r="AH52" s="8">
        <v>3</v>
      </c>
      <c r="AI52" s="8">
        <v>28908</v>
      </c>
      <c r="AJ52" s="8">
        <f t="shared" si="29"/>
        <v>3</v>
      </c>
      <c r="AK52" s="8">
        <f t="shared" si="28"/>
        <v>28908</v>
      </c>
      <c r="AL52" s="8">
        <f t="shared" si="8"/>
        <v>3</v>
      </c>
      <c r="AM52" s="8">
        <f t="shared" si="9"/>
        <v>28908</v>
      </c>
      <c r="AN52" s="8">
        <f t="shared" si="10"/>
        <v>3</v>
      </c>
      <c r="AO52" s="8">
        <f t="shared" si="11"/>
        <v>28908</v>
      </c>
      <c r="AP52" s="8">
        <f t="shared" si="19"/>
        <v>3</v>
      </c>
      <c r="AQ52" s="8">
        <f t="shared" si="12"/>
        <v>28908</v>
      </c>
      <c r="AR52" s="8">
        <f t="shared" si="20"/>
        <v>3</v>
      </c>
      <c r="AS52" s="8">
        <f t="shared" si="22"/>
        <v>28908</v>
      </c>
      <c r="AT52" s="8">
        <f t="shared" si="13"/>
        <v>3</v>
      </c>
      <c r="AU52" s="8">
        <f t="shared" si="14"/>
        <v>28908</v>
      </c>
      <c r="AV52" s="8">
        <f t="shared" si="24"/>
        <v>3</v>
      </c>
      <c r="AW52" s="8">
        <f t="shared" si="25"/>
        <v>28908</v>
      </c>
      <c r="AX52" s="8">
        <f t="shared" si="26"/>
        <v>3</v>
      </c>
      <c r="AY52" s="11">
        <f t="shared" si="27"/>
        <v>28908</v>
      </c>
      <c r="AZ52" s="8">
        <f t="shared" si="2"/>
        <v>3</v>
      </c>
      <c r="BA52" s="8">
        <f t="shared" si="3"/>
        <v>28908</v>
      </c>
      <c r="BB52" s="38" t="s">
        <v>105</v>
      </c>
      <c r="BC52" s="14" t="s">
        <v>105</v>
      </c>
    </row>
    <row r="53" spans="1:55" ht="13.5" customHeight="1" x14ac:dyDescent="0.15">
      <c r="A53" s="18" t="s">
        <v>41</v>
      </c>
      <c r="B53" s="8" t="s">
        <v>70</v>
      </c>
      <c r="C53" s="8" t="s">
        <v>70</v>
      </c>
      <c r="D53" s="8" t="s">
        <v>70</v>
      </c>
      <c r="E53" s="8" t="s">
        <v>70</v>
      </c>
      <c r="F53" s="8" t="s">
        <v>70</v>
      </c>
      <c r="G53" s="8" t="s">
        <v>70</v>
      </c>
      <c r="H53" s="8" t="s">
        <v>70</v>
      </c>
      <c r="I53" s="8" t="s">
        <v>70</v>
      </c>
      <c r="J53" s="8" t="s">
        <v>70</v>
      </c>
      <c r="K53" s="8" t="s">
        <v>70</v>
      </c>
      <c r="L53" s="8" t="s">
        <v>70</v>
      </c>
      <c r="M53" s="8" t="s">
        <v>70</v>
      </c>
      <c r="N53" s="8" t="s">
        <v>70</v>
      </c>
      <c r="O53" s="8" t="s">
        <v>70</v>
      </c>
      <c r="P53" s="8" t="s">
        <v>89</v>
      </c>
      <c r="Q53" s="8" t="s">
        <v>89</v>
      </c>
      <c r="R53" s="8" t="s">
        <v>81</v>
      </c>
      <c r="S53" s="8" t="s">
        <v>81</v>
      </c>
      <c r="T53" s="8" t="s">
        <v>81</v>
      </c>
      <c r="U53" s="8" t="s">
        <v>81</v>
      </c>
      <c r="V53" s="8" t="s">
        <v>70</v>
      </c>
      <c r="W53" s="8" t="s">
        <v>70</v>
      </c>
      <c r="X53" s="8" t="s">
        <v>70</v>
      </c>
      <c r="Y53" s="8" t="s">
        <v>70</v>
      </c>
      <c r="Z53" s="8" t="s">
        <v>70</v>
      </c>
      <c r="AA53" s="8" t="s">
        <v>70</v>
      </c>
      <c r="AB53" s="10" t="s">
        <v>105</v>
      </c>
      <c r="AC53" s="10" t="s">
        <v>105</v>
      </c>
      <c r="AD53" s="10" t="s">
        <v>105</v>
      </c>
      <c r="AE53" s="10" t="s">
        <v>105</v>
      </c>
      <c r="AF53" s="10" t="s">
        <v>105</v>
      </c>
      <c r="AG53" s="10" t="s">
        <v>105</v>
      </c>
      <c r="AH53" s="8">
        <v>5</v>
      </c>
      <c r="AI53" s="8">
        <v>62205</v>
      </c>
      <c r="AJ53" s="8">
        <f t="shared" si="29"/>
        <v>5</v>
      </c>
      <c r="AK53" s="8">
        <f t="shared" si="28"/>
        <v>62205</v>
      </c>
      <c r="AL53" s="8">
        <f t="shared" si="8"/>
        <v>5</v>
      </c>
      <c r="AM53" s="8">
        <f t="shared" si="9"/>
        <v>62205</v>
      </c>
      <c r="AN53" s="8">
        <f t="shared" si="10"/>
        <v>5</v>
      </c>
      <c r="AO53" s="8">
        <f t="shared" si="11"/>
        <v>62205</v>
      </c>
      <c r="AP53" s="8">
        <f t="shared" si="19"/>
        <v>5</v>
      </c>
      <c r="AQ53" s="8">
        <f t="shared" si="12"/>
        <v>62205</v>
      </c>
      <c r="AR53" s="8">
        <f t="shared" si="20"/>
        <v>5</v>
      </c>
      <c r="AS53" s="8">
        <f t="shared" si="22"/>
        <v>62205</v>
      </c>
      <c r="AT53" s="8">
        <f t="shared" si="13"/>
        <v>5</v>
      </c>
      <c r="AU53" s="8">
        <f t="shared" si="14"/>
        <v>62205</v>
      </c>
      <c r="AV53" s="8">
        <f t="shared" si="24"/>
        <v>5</v>
      </c>
      <c r="AW53" s="8">
        <f t="shared" si="25"/>
        <v>62205</v>
      </c>
      <c r="AX53" s="8">
        <f t="shared" si="26"/>
        <v>5</v>
      </c>
      <c r="AY53" s="11">
        <f t="shared" si="27"/>
        <v>62205</v>
      </c>
      <c r="AZ53" s="8">
        <f t="shared" si="2"/>
        <v>5</v>
      </c>
      <c r="BA53" s="8">
        <f t="shared" si="3"/>
        <v>62205</v>
      </c>
      <c r="BB53" s="38" t="s">
        <v>105</v>
      </c>
      <c r="BC53" s="14" t="s">
        <v>105</v>
      </c>
    </row>
    <row r="54" spans="1:55" ht="13.5" customHeight="1" x14ac:dyDescent="0.15">
      <c r="A54" s="18" t="s">
        <v>42</v>
      </c>
      <c r="B54" s="8" t="s">
        <v>70</v>
      </c>
      <c r="C54" s="8" t="s">
        <v>70</v>
      </c>
      <c r="D54" s="8" t="s">
        <v>70</v>
      </c>
      <c r="E54" s="8" t="s">
        <v>70</v>
      </c>
      <c r="F54" s="8" t="s">
        <v>70</v>
      </c>
      <c r="G54" s="8" t="s">
        <v>70</v>
      </c>
      <c r="H54" s="8" t="s">
        <v>70</v>
      </c>
      <c r="I54" s="8" t="s">
        <v>70</v>
      </c>
      <c r="J54" s="8" t="s">
        <v>70</v>
      </c>
      <c r="K54" s="8" t="s">
        <v>70</v>
      </c>
      <c r="L54" s="8" t="s">
        <v>70</v>
      </c>
      <c r="M54" s="8" t="s">
        <v>70</v>
      </c>
      <c r="N54" s="8" t="s">
        <v>70</v>
      </c>
      <c r="O54" s="8" t="s">
        <v>70</v>
      </c>
      <c r="P54" s="8" t="s">
        <v>89</v>
      </c>
      <c r="Q54" s="8" t="s">
        <v>89</v>
      </c>
      <c r="R54" s="8" t="s">
        <v>81</v>
      </c>
      <c r="S54" s="8" t="s">
        <v>81</v>
      </c>
      <c r="T54" s="8" t="s">
        <v>81</v>
      </c>
      <c r="U54" s="8" t="s">
        <v>81</v>
      </c>
      <c r="V54" s="8" t="s">
        <v>70</v>
      </c>
      <c r="W54" s="8" t="s">
        <v>70</v>
      </c>
      <c r="X54" s="8" t="s">
        <v>70</v>
      </c>
      <c r="Y54" s="8" t="s">
        <v>70</v>
      </c>
      <c r="Z54" s="8" t="s">
        <v>70</v>
      </c>
      <c r="AA54" s="8" t="s">
        <v>70</v>
      </c>
      <c r="AB54" s="10" t="s">
        <v>105</v>
      </c>
      <c r="AC54" s="10" t="s">
        <v>105</v>
      </c>
      <c r="AD54" s="10" t="s">
        <v>105</v>
      </c>
      <c r="AE54" s="10" t="s">
        <v>105</v>
      </c>
      <c r="AF54" s="10" t="s">
        <v>105</v>
      </c>
      <c r="AG54" s="10" t="s">
        <v>105</v>
      </c>
      <c r="AH54" s="8">
        <v>2</v>
      </c>
      <c r="AI54" s="8">
        <v>9961</v>
      </c>
      <c r="AJ54" s="8">
        <f t="shared" si="29"/>
        <v>2</v>
      </c>
      <c r="AK54" s="8">
        <f t="shared" si="28"/>
        <v>9961</v>
      </c>
      <c r="AL54" s="8">
        <f t="shared" si="8"/>
        <v>2</v>
      </c>
      <c r="AM54" s="8">
        <f t="shared" si="9"/>
        <v>9961</v>
      </c>
      <c r="AN54" s="8">
        <f t="shared" si="10"/>
        <v>2</v>
      </c>
      <c r="AO54" s="8">
        <f t="shared" si="11"/>
        <v>9961</v>
      </c>
      <c r="AP54" s="8">
        <f t="shared" si="19"/>
        <v>2</v>
      </c>
      <c r="AQ54" s="8">
        <f t="shared" si="12"/>
        <v>9961</v>
      </c>
      <c r="AR54" s="8">
        <f t="shared" si="20"/>
        <v>2</v>
      </c>
      <c r="AS54" s="8">
        <f t="shared" si="22"/>
        <v>9961</v>
      </c>
      <c r="AT54" s="8">
        <f t="shared" si="13"/>
        <v>2</v>
      </c>
      <c r="AU54" s="8">
        <f t="shared" si="14"/>
        <v>9961</v>
      </c>
      <c r="AV54" s="8">
        <f t="shared" si="24"/>
        <v>2</v>
      </c>
      <c r="AW54" s="8">
        <f t="shared" si="25"/>
        <v>9961</v>
      </c>
      <c r="AX54" s="8">
        <f t="shared" si="26"/>
        <v>2</v>
      </c>
      <c r="AY54" s="11">
        <f t="shared" si="27"/>
        <v>9961</v>
      </c>
      <c r="AZ54" s="8">
        <f t="shared" si="2"/>
        <v>2</v>
      </c>
      <c r="BA54" s="8">
        <f t="shared" si="3"/>
        <v>9961</v>
      </c>
      <c r="BB54" s="38" t="s">
        <v>105</v>
      </c>
      <c r="BC54" s="14" t="s">
        <v>105</v>
      </c>
    </row>
    <row r="55" spans="1:55" ht="13.5" customHeight="1" x14ac:dyDescent="0.15">
      <c r="A55" s="18" t="s">
        <v>43</v>
      </c>
      <c r="B55" s="8" t="s">
        <v>70</v>
      </c>
      <c r="C55" s="8" t="s">
        <v>70</v>
      </c>
      <c r="D55" s="8" t="s">
        <v>70</v>
      </c>
      <c r="E55" s="8" t="s">
        <v>70</v>
      </c>
      <c r="F55" s="8" t="s">
        <v>70</v>
      </c>
      <c r="G55" s="8" t="s">
        <v>70</v>
      </c>
      <c r="H55" s="8" t="s">
        <v>70</v>
      </c>
      <c r="I55" s="8" t="s">
        <v>70</v>
      </c>
      <c r="J55" s="8" t="s">
        <v>70</v>
      </c>
      <c r="K55" s="8" t="s">
        <v>70</v>
      </c>
      <c r="L55" s="8" t="s">
        <v>70</v>
      </c>
      <c r="M55" s="8" t="s">
        <v>70</v>
      </c>
      <c r="N55" s="8" t="s">
        <v>70</v>
      </c>
      <c r="O55" s="8" t="s">
        <v>70</v>
      </c>
      <c r="P55" s="8" t="s">
        <v>89</v>
      </c>
      <c r="Q55" s="8" t="s">
        <v>89</v>
      </c>
      <c r="R55" s="8" t="s">
        <v>81</v>
      </c>
      <c r="S55" s="8" t="s">
        <v>81</v>
      </c>
      <c r="T55" s="8" t="s">
        <v>81</v>
      </c>
      <c r="U55" s="8" t="s">
        <v>81</v>
      </c>
      <c r="V55" s="8" t="s">
        <v>70</v>
      </c>
      <c r="W55" s="8" t="s">
        <v>70</v>
      </c>
      <c r="X55" s="8" t="s">
        <v>70</v>
      </c>
      <c r="Y55" s="8" t="s">
        <v>70</v>
      </c>
      <c r="Z55" s="8" t="s">
        <v>70</v>
      </c>
      <c r="AA55" s="8" t="s">
        <v>70</v>
      </c>
      <c r="AB55" s="10" t="s">
        <v>105</v>
      </c>
      <c r="AC55" s="10" t="s">
        <v>105</v>
      </c>
      <c r="AD55" s="10" t="s">
        <v>105</v>
      </c>
      <c r="AE55" s="10" t="s">
        <v>105</v>
      </c>
      <c r="AF55" s="10" t="s">
        <v>105</v>
      </c>
      <c r="AG55" s="10" t="s">
        <v>105</v>
      </c>
      <c r="AH55" s="8">
        <v>2</v>
      </c>
      <c r="AI55" s="8">
        <v>65200</v>
      </c>
      <c r="AJ55" s="8">
        <f t="shared" si="29"/>
        <v>2</v>
      </c>
      <c r="AK55" s="8">
        <f t="shared" si="28"/>
        <v>65200</v>
      </c>
      <c r="AL55" s="8">
        <f t="shared" si="8"/>
        <v>2</v>
      </c>
      <c r="AM55" s="8">
        <f t="shared" si="9"/>
        <v>65200</v>
      </c>
      <c r="AN55" s="8">
        <f t="shared" si="10"/>
        <v>2</v>
      </c>
      <c r="AO55" s="8">
        <f t="shared" si="11"/>
        <v>65200</v>
      </c>
      <c r="AP55" s="8">
        <f t="shared" si="19"/>
        <v>2</v>
      </c>
      <c r="AQ55" s="8">
        <f t="shared" si="12"/>
        <v>65200</v>
      </c>
      <c r="AR55" s="8">
        <f t="shared" si="20"/>
        <v>2</v>
      </c>
      <c r="AS55" s="8">
        <f t="shared" si="22"/>
        <v>65200</v>
      </c>
      <c r="AT55" s="8">
        <f t="shared" si="13"/>
        <v>2</v>
      </c>
      <c r="AU55" s="8">
        <f t="shared" si="14"/>
        <v>65200</v>
      </c>
      <c r="AV55" s="8">
        <f t="shared" si="24"/>
        <v>2</v>
      </c>
      <c r="AW55" s="8">
        <f t="shared" si="25"/>
        <v>65200</v>
      </c>
      <c r="AX55" s="8">
        <f t="shared" si="26"/>
        <v>2</v>
      </c>
      <c r="AY55" s="11">
        <f t="shared" si="27"/>
        <v>65200</v>
      </c>
      <c r="AZ55" s="8">
        <f t="shared" si="2"/>
        <v>2</v>
      </c>
      <c r="BA55" s="8">
        <f t="shared" si="3"/>
        <v>65200</v>
      </c>
      <c r="BB55" s="38" t="s">
        <v>105</v>
      </c>
      <c r="BC55" s="14" t="s">
        <v>105</v>
      </c>
    </row>
    <row r="56" spans="1:55" ht="13.5" customHeight="1" x14ac:dyDescent="0.15">
      <c r="A56" s="18" t="s">
        <v>44</v>
      </c>
      <c r="B56" s="8" t="s">
        <v>70</v>
      </c>
      <c r="C56" s="8" t="s">
        <v>70</v>
      </c>
      <c r="D56" s="8" t="s">
        <v>70</v>
      </c>
      <c r="E56" s="8" t="s">
        <v>70</v>
      </c>
      <c r="F56" s="8" t="s">
        <v>70</v>
      </c>
      <c r="G56" s="8" t="s">
        <v>70</v>
      </c>
      <c r="H56" s="8" t="s">
        <v>70</v>
      </c>
      <c r="I56" s="8" t="s">
        <v>70</v>
      </c>
      <c r="J56" s="8" t="s">
        <v>70</v>
      </c>
      <c r="K56" s="8" t="s">
        <v>70</v>
      </c>
      <c r="L56" s="8" t="s">
        <v>70</v>
      </c>
      <c r="M56" s="8" t="s">
        <v>70</v>
      </c>
      <c r="N56" s="8" t="s">
        <v>70</v>
      </c>
      <c r="O56" s="8" t="s">
        <v>70</v>
      </c>
      <c r="P56" s="8" t="s">
        <v>89</v>
      </c>
      <c r="Q56" s="8" t="s">
        <v>89</v>
      </c>
      <c r="R56" s="8" t="s">
        <v>81</v>
      </c>
      <c r="S56" s="8" t="s">
        <v>81</v>
      </c>
      <c r="T56" s="8" t="s">
        <v>81</v>
      </c>
      <c r="U56" s="8" t="s">
        <v>81</v>
      </c>
      <c r="V56" s="8" t="s">
        <v>70</v>
      </c>
      <c r="W56" s="8" t="s">
        <v>70</v>
      </c>
      <c r="X56" s="8" t="s">
        <v>70</v>
      </c>
      <c r="Y56" s="8" t="s">
        <v>70</v>
      </c>
      <c r="Z56" s="8" t="s">
        <v>70</v>
      </c>
      <c r="AA56" s="8" t="s">
        <v>70</v>
      </c>
      <c r="AB56" s="10" t="s">
        <v>105</v>
      </c>
      <c r="AC56" s="10" t="s">
        <v>105</v>
      </c>
      <c r="AD56" s="10" t="s">
        <v>105</v>
      </c>
      <c r="AE56" s="10" t="s">
        <v>105</v>
      </c>
      <c r="AF56" s="10" t="s">
        <v>105</v>
      </c>
      <c r="AG56" s="10" t="s">
        <v>105</v>
      </c>
      <c r="AH56" s="8">
        <v>133</v>
      </c>
      <c r="AI56" s="8">
        <v>192458</v>
      </c>
      <c r="AJ56" s="8">
        <f t="shared" si="29"/>
        <v>133</v>
      </c>
      <c r="AK56" s="8">
        <f t="shared" si="28"/>
        <v>192458</v>
      </c>
      <c r="AL56" s="8">
        <f t="shared" si="8"/>
        <v>133</v>
      </c>
      <c r="AM56" s="8">
        <f t="shared" si="9"/>
        <v>192458</v>
      </c>
      <c r="AN56" s="8">
        <f t="shared" si="10"/>
        <v>133</v>
      </c>
      <c r="AO56" s="8">
        <f t="shared" si="11"/>
        <v>192458</v>
      </c>
      <c r="AP56" s="8">
        <f t="shared" si="19"/>
        <v>133</v>
      </c>
      <c r="AQ56" s="8">
        <f t="shared" si="12"/>
        <v>192458</v>
      </c>
      <c r="AR56" s="8">
        <f t="shared" si="20"/>
        <v>133</v>
      </c>
      <c r="AS56" s="8">
        <f t="shared" si="22"/>
        <v>192458</v>
      </c>
      <c r="AT56" s="8">
        <f t="shared" si="13"/>
        <v>133</v>
      </c>
      <c r="AU56" s="8">
        <f t="shared" si="14"/>
        <v>192458</v>
      </c>
      <c r="AV56" s="8">
        <f t="shared" si="24"/>
        <v>133</v>
      </c>
      <c r="AW56" s="8">
        <f t="shared" si="25"/>
        <v>192458</v>
      </c>
      <c r="AX56" s="8">
        <f t="shared" si="26"/>
        <v>133</v>
      </c>
      <c r="AY56" s="11">
        <f t="shared" si="27"/>
        <v>192458</v>
      </c>
      <c r="AZ56" s="8">
        <f t="shared" si="2"/>
        <v>133</v>
      </c>
      <c r="BA56" s="8">
        <f t="shared" si="3"/>
        <v>192458</v>
      </c>
      <c r="BB56" s="38" t="s">
        <v>105</v>
      </c>
      <c r="BC56" s="14" t="s">
        <v>105</v>
      </c>
    </row>
    <row r="57" spans="1:55" ht="13.5" customHeight="1" x14ac:dyDescent="0.15">
      <c r="A57" s="18" t="s">
        <v>45</v>
      </c>
      <c r="B57" s="8" t="s">
        <v>70</v>
      </c>
      <c r="C57" s="8" t="s">
        <v>70</v>
      </c>
      <c r="D57" s="8" t="s">
        <v>70</v>
      </c>
      <c r="E57" s="8" t="s">
        <v>70</v>
      </c>
      <c r="F57" s="8" t="s">
        <v>70</v>
      </c>
      <c r="G57" s="8" t="s">
        <v>70</v>
      </c>
      <c r="H57" s="8" t="s">
        <v>70</v>
      </c>
      <c r="I57" s="8" t="s">
        <v>70</v>
      </c>
      <c r="J57" s="8" t="s">
        <v>70</v>
      </c>
      <c r="K57" s="8" t="s">
        <v>70</v>
      </c>
      <c r="L57" s="8" t="s">
        <v>70</v>
      </c>
      <c r="M57" s="8" t="s">
        <v>70</v>
      </c>
      <c r="N57" s="8" t="s">
        <v>70</v>
      </c>
      <c r="O57" s="8" t="s">
        <v>70</v>
      </c>
      <c r="P57" s="8" t="s">
        <v>89</v>
      </c>
      <c r="Q57" s="8" t="s">
        <v>89</v>
      </c>
      <c r="R57" s="8" t="s">
        <v>81</v>
      </c>
      <c r="S57" s="8" t="s">
        <v>81</v>
      </c>
      <c r="T57" s="8" t="s">
        <v>81</v>
      </c>
      <c r="U57" s="8" t="s">
        <v>81</v>
      </c>
      <c r="V57" s="8" t="s">
        <v>70</v>
      </c>
      <c r="W57" s="8" t="s">
        <v>70</v>
      </c>
      <c r="X57" s="8" t="s">
        <v>70</v>
      </c>
      <c r="Y57" s="8" t="s">
        <v>70</v>
      </c>
      <c r="Z57" s="8" t="s">
        <v>70</v>
      </c>
      <c r="AA57" s="8" t="s">
        <v>70</v>
      </c>
      <c r="AB57" s="10" t="s">
        <v>105</v>
      </c>
      <c r="AC57" s="10" t="s">
        <v>105</v>
      </c>
      <c r="AD57" s="10" t="s">
        <v>105</v>
      </c>
      <c r="AE57" s="10" t="s">
        <v>105</v>
      </c>
      <c r="AF57" s="10" t="s">
        <v>105</v>
      </c>
      <c r="AG57" s="10" t="s">
        <v>105</v>
      </c>
      <c r="AH57" s="8">
        <v>19</v>
      </c>
      <c r="AI57" s="8">
        <v>85443</v>
      </c>
      <c r="AJ57" s="8">
        <f t="shared" si="29"/>
        <v>19</v>
      </c>
      <c r="AK57" s="8">
        <f t="shared" si="28"/>
        <v>85443</v>
      </c>
      <c r="AL57" s="8">
        <f t="shared" si="8"/>
        <v>19</v>
      </c>
      <c r="AM57" s="8">
        <f t="shared" si="9"/>
        <v>85443</v>
      </c>
      <c r="AN57" s="8">
        <f t="shared" si="10"/>
        <v>19</v>
      </c>
      <c r="AO57" s="8">
        <f t="shared" si="11"/>
        <v>85443</v>
      </c>
      <c r="AP57" s="8">
        <f t="shared" si="19"/>
        <v>19</v>
      </c>
      <c r="AQ57" s="8">
        <f t="shared" si="12"/>
        <v>85443</v>
      </c>
      <c r="AR57" s="8">
        <f t="shared" si="20"/>
        <v>19</v>
      </c>
      <c r="AS57" s="8">
        <f t="shared" si="22"/>
        <v>85443</v>
      </c>
      <c r="AT57" s="8">
        <f t="shared" si="13"/>
        <v>19</v>
      </c>
      <c r="AU57" s="8">
        <f t="shared" si="14"/>
        <v>85443</v>
      </c>
      <c r="AV57" s="8">
        <f t="shared" si="24"/>
        <v>19</v>
      </c>
      <c r="AW57" s="8">
        <f t="shared" si="25"/>
        <v>85443</v>
      </c>
      <c r="AX57" s="8">
        <f t="shared" si="26"/>
        <v>19</v>
      </c>
      <c r="AY57" s="11">
        <f t="shared" si="27"/>
        <v>85443</v>
      </c>
      <c r="AZ57" s="8">
        <f t="shared" si="2"/>
        <v>19</v>
      </c>
      <c r="BA57" s="8">
        <f t="shared" si="3"/>
        <v>85443</v>
      </c>
      <c r="BB57" s="38" t="s">
        <v>105</v>
      </c>
      <c r="BC57" s="14" t="s">
        <v>105</v>
      </c>
    </row>
    <row r="58" spans="1:55" ht="13.5" customHeight="1" x14ac:dyDescent="0.15">
      <c r="A58" s="18" t="s">
        <v>46</v>
      </c>
      <c r="B58" s="8" t="s">
        <v>70</v>
      </c>
      <c r="C58" s="8" t="s">
        <v>70</v>
      </c>
      <c r="D58" s="8" t="s">
        <v>70</v>
      </c>
      <c r="E58" s="8" t="s">
        <v>70</v>
      </c>
      <c r="F58" s="8" t="s">
        <v>70</v>
      </c>
      <c r="G58" s="8" t="s">
        <v>70</v>
      </c>
      <c r="H58" s="8" t="s">
        <v>70</v>
      </c>
      <c r="I58" s="8" t="s">
        <v>70</v>
      </c>
      <c r="J58" s="8" t="s">
        <v>70</v>
      </c>
      <c r="K58" s="8" t="s">
        <v>70</v>
      </c>
      <c r="L58" s="8" t="s">
        <v>70</v>
      </c>
      <c r="M58" s="8" t="s">
        <v>70</v>
      </c>
      <c r="N58" s="8" t="s">
        <v>70</v>
      </c>
      <c r="O58" s="8" t="s">
        <v>70</v>
      </c>
      <c r="P58" s="8" t="s">
        <v>89</v>
      </c>
      <c r="Q58" s="8" t="s">
        <v>89</v>
      </c>
      <c r="R58" s="8" t="s">
        <v>81</v>
      </c>
      <c r="S58" s="8" t="s">
        <v>81</v>
      </c>
      <c r="T58" s="8" t="s">
        <v>81</v>
      </c>
      <c r="U58" s="8" t="s">
        <v>81</v>
      </c>
      <c r="V58" s="8" t="s">
        <v>70</v>
      </c>
      <c r="W58" s="8" t="s">
        <v>70</v>
      </c>
      <c r="X58" s="8" t="s">
        <v>70</v>
      </c>
      <c r="Y58" s="8" t="s">
        <v>70</v>
      </c>
      <c r="Z58" s="8" t="s">
        <v>70</v>
      </c>
      <c r="AA58" s="8" t="s">
        <v>70</v>
      </c>
      <c r="AB58" s="10" t="s">
        <v>105</v>
      </c>
      <c r="AC58" s="10" t="s">
        <v>105</v>
      </c>
      <c r="AD58" s="10" t="s">
        <v>105</v>
      </c>
      <c r="AE58" s="10" t="s">
        <v>105</v>
      </c>
      <c r="AF58" s="10" t="s">
        <v>105</v>
      </c>
      <c r="AG58" s="10" t="s">
        <v>105</v>
      </c>
      <c r="AH58" s="8">
        <v>7194</v>
      </c>
      <c r="AI58" s="8">
        <v>1997052</v>
      </c>
      <c r="AJ58" s="8">
        <f t="shared" si="29"/>
        <v>7194</v>
      </c>
      <c r="AK58" s="8">
        <f t="shared" si="28"/>
        <v>1997052</v>
      </c>
      <c r="AL58" s="8">
        <f t="shared" si="8"/>
        <v>7194</v>
      </c>
      <c r="AM58" s="8">
        <f t="shared" si="9"/>
        <v>1997052</v>
      </c>
      <c r="AN58" s="8">
        <f t="shared" si="10"/>
        <v>7194</v>
      </c>
      <c r="AO58" s="8">
        <f t="shared" si="11"/>
        <v>1997052</v>
      </c>
      <c r="AP58" s="8">
        <f t="shared" si="19"/>
        <v>7194</v>
      </c>
      <c r="AQ58" s="8">
        <f t="shared" si="12"/>
        <v>1997052</v>
      </c>
      <c r="AR58" s="8">
        <f t="shared" si="20"/>
        <v>7194</v>
      </c>
      <c r="AS58" s="8">
        <f t="shared" si="22"/>
        <v>1997052</v>
      </c>
      <c r="AT58" s="8">
        <f t="shared" si="13"/>
        <v>7194</v>
      </c>
      <c r="AU58" s="8">
        <f t="shared" si="14"/>
        <v>1997052</v>
      </c>
      <c r="AV58" s="8">
        <f t="shared" si="24"/>
        <v>7194</v>
      </c>
      <c r="AW58" s="8">
        <f t="shared" si="25"/>
        <v>1997052</v>
      </c>
      <c r="AX58" s="8">
        <f t="shared" si="26"/>
        <v>7194</v>
      </c>
      <c r="AY58" s="11">
        <f t="shared" si="27"/>
        <v>1997052</v>
      </c>
      <c r="AZ58" s="8">
        <f t="shared" si="2"/>
        <v>7194</v>
      </c>
      <c r="BA58" s="8">
        <f t="shared" si="3"/>
        <v>1997052</v>
      </c>
      <c r="BB58" s="38" t="s">
        <v>105</v>
      </c>
      <c r="BC58" s="14" t="s">
        <v>105</v>
      </c>
    </row>
    <row r="59" spans="1:55" ht="13.5" customHeight="1" x14ac:dyDescent="0.15">
      <c r="A59" s="18" t="s">
        <v>47</v>
      </c>
      <c r="B59" s="8" t="s">
        <v>70</v>
      </c>
      <c r="C59" s="8" t="s">
        <v>70</v>
      </c>
      <c r="D59" s="8" t="s">
        <v>70</v>
      </c>
      <c r="E59" s="8" t="s">
        <v>70</v>
      </c>
      <c r="F59" s="8" t="s">
        <v>70</v>
      </c>
      <c r="G59" s="8" t="s">
        <v>70</v>
      </c>
      <c r="H59" s="8" t="s">
        <v>70</v>
      </c>
      <c r="I59" s="8" t="s">
        <v>70</v>
      </c>
      <c r="J59" s="8" t="s">
        <v>70</v>
      </c>
      <c r="K59" s="8" t="s">
        <v>70</v>
      </c>
      <c r="L59" s="8" t="s">
        <v>70</v>
      </c>
      <c r="M59" s="8" t="s">
        <v>70</v>
      </c>
      <c r="N59" s="8" t="s">
        <v>70</v>
      </c>
      <c r="O59" s="8" t="s">
        <v>70</v>
      </c>
      <c r="P59" s="8" t="s">
        <v>89</v>
      </c>
      <c r="Q59" s="8" t="s">
        <v>89</v>
      </c>
      <c r="R59" s="8" t="s">
        <v>81</v>
      </c>
      <c r="S59" s="8" t="s">
        <v>81</v>
      </c>
      <c r="T59" s="8" t="s">
        <v>81</v>
      </c>
      <c r="U59" s="8" t="s">
        <v>81</v>
      </c>
      <c r="V59" s="8" t="s">
        <v>70</v>
      </c>
      <c r="W59" s="8" t="s">
        <v>70</v>
      </c>
      <c r="X59" s="8" t="s">
        <v>70</v>
      </c>
      <c r="Y59" s="8" t="s">
        <v>70</v>
      </c>
      <c r="Z59" s="8" t="s">
        <v>70</v>
      </c>
      <c r="AA59" s="8" t="s">
        <v>70</v>
      </c>
      <c r="AB59" s="10" t="s">
        <v>105</v>
      </c>
      <c r="AC59" s="10" t="s">
        <v>105</v>
      </c>
      <c r="AD59" s="10" t="s">
        <v>105</v>
      </c>
      <c r="AE59" s="10" t="s">
        <v>105</v>
      </c>
      <c r="AF59" s="10" t="s">
        <v>105</v>
      </c>
      <c r="AG59" s="10" t="s">
        <v>105</v>
      </c>
      <c r="AH59" s="8">
        <v>102</v>
      </c>
      <c r="AI59" s="8">
        <v>64156</v>
      </c>
      <c r="AJ59" s="8">
        <f t="shared" si="29"/>
        <v>102</v>
      </c>
      <c r="AK59" s="8">
        <f t="shared" si="28"/>
        <v>64156</v>
      </c>
      <c r="AL59" s="8">
        <f t="shared" si="8"/>
        <v>102</v>
      </c>
      <c r="AM59" s="8">
        <f t="shared" si="9"/>
        <v>64156</v>
      </c>
      <c r="AN59" s="8">
        <f t="shared" si="10"/>
        <v>102</v>
      </c>
      <c r="AO59" s="8">
        <f t="shared" si="11"/>
        <v>64156</v>
      </c>
      <c r="AP59" s="8">
        <f t="shared" si="19"/>
        <v>102</v>
      </c>
      <c r="AQ59" s="8">
        <f t="shared" si="12"/>
        <v>64156</v>
      </c>
      <c r="AR59" s="8">
        <f t="shared" si="20"/>
        <v>102</v>
      </c>
      <c r="AS59" s="8">
        <f t="shared" si="22"/>
        <v>64156</v>
      </c>
      <c r="AT59" s="8">
        <f t="shared" si="13"/>
        <v>102</v>
      </c>
      <c r="AU59" s="8">
        <f t="shared" si="14"/>
        <v>64156</v>
      </c>
      <c r="AV59" s="8">
        <f t="shared" si="24"/>
        <v>102</v>
      </c>
      <c r="AW59" s="8">
        <f t="shared" si="25"/>
        <v>64156</v>
      </c>
      <c r="AX59" s="8">
        <f t="shared" si="26"/>
        <v>102</v>
      </c>
      <c r="AY59" s="11">
        <f t="shared" si="27"/>
        <v>64156</v>
      </c>
      <c r="AZ59" s="8">
        <f t="shared" si="2"/>
        <v>102</v>
      </c>
      <c r="BA59" s="8">
        <f t="shared" si="3"/>
        <v>64156</v>
      </c>
      <c r="BB59" s="38" t="s">
        <v>105</v>
      </c>
      <c r="BC59" s="14" t="s">
        <v>105</v>
      </c>
    </row>
    <row r="60" spans="1:55" ht="13.5" customHeight="1" x14ac:dyDescent="0.15">
      <c r="A60" s="18" t="s">
        <v>48</v>
      </c>
      <c r="B60" s="8" t="s">
        <v>70</v>
      </c>
      <c r="C60" s="8" t="s">
        <v>70</v>
      </c>
      <c r="D60" s="8" t="s">
        <v>70</v>
      </c>
      <c r="E60" s="8" t="s">
        <v>70</v>
      </c>
      <c r="F60" s="8" t="s">
        <v>70</v>
      </c>
      <c r="G60" s="8" t="s">
        <v>70</v>
      </c>
      <c r="H60" s="8" t="s">
        <v>70</v>
      </c>
      <c r="I60" s="8" t="s">
        <v>70</v>
      </c>
      <c r="J60" s="8" t="s">
        <v>70</v>
      </c>
      <c r="K60" s="8" t="s">
        <v>70</v>
      </c>
      <c r="L60" s="8" t="s">
        <v>70</v>
      </c>
      <c r="M60" s="8" t="s">
        <v>70</v>
      </c>
      <c r="N60" s="8" t="s">
        <v>70</v>
      </c>
      <c r="O60" s="8" t="s">
        <v>70</v>
      </c>
      <c r="P60" s="8" t="s">
        <v>89</v>
      </c>
      <c r="Q60" s="8" t="s">
        <v>89</v>
      </c>
      <c r="R60" s="8" t="s">
        <v>81</v>
      </c>
      <c r="S60" s="8" t="s">
        <v>81</v>
      </c>
      <c r="T60" s="8" t="s">
        <v>81</v>
      </c>
      <c r="U60" s="8" t="s">
        <v>81</v>
      </c>
      <c r="V60" s="8" t="s">
        <v>70</v>
      </c>
      <c r="W60" s="8" t="s">
        <v>70</v>
      </c>
      <c r="X60" s="8" t="s">
        <v>70</v>
      </c>
      <c r="Y60" s="8" t="s">
        <v>70</v>
      </c>
      <c r="Z60" s="8" t="s">
        <v>70</v>
      </c>
      <c r="AA60" s="8" t="s">
        <v>70</v>
      </c>
      <c r="AB60" s="10" t="s">
        <v>105</v>
      </c>
      <c r="AC60" s="10" t="s">
        <v>105</v>
      </c>
      <c r="AD60" s="10" t="s">
        <v>105</v>
      </c>
      <c r="AE60" s="10" t="s">
        <v>105</v>
      </c>
      <c r="AF60" s="10" t="s">
        <v>105</v>
      </c>
      <c r="AG60" s="10" t="s">
        <v>105</v>
      </c>
      <c r="AH60" s="8">
        <v>22</v>
      </c>
      <c r="AI60" s="8">
        <v>42354</v>
      </c>
      <c r="AJ60" s="8">
        <f t="shared" si="29"/>
        <v>22</v>
      </c>
      <c r="AK60" s="8">
        <f t="shared" si="28"/>
        <v>42354</v>
      </c>
      <c r="AL60" s="8">
        <f t="shared" si="8"/>
        <v>22</v>
      </c>
      <c r="AM60" s="8">
        <f t="shared" si="9"/>
        <v>42354</v>
      </c>
      <c r="AN60" s="8">
        <f t="shared" si="10"/>
        <v>22</v>
      </c>
      <c r="AO60" s="8">
        <f t="shared" si="11"/>
        <v>42354</v>
      </c>
      <c r="AP60" s="8">
        <f t="shared" si="19"/>
        <v>22</v>
      </c>
      <c r="AQ60" s="8">
        <f t="shared" si="12"/>
        <v>42354</v>
      </c>
      <c r="AR60" s="8">
        <f t="shared" si="20"/>
        <v>22</v>
      </c>
      <c r="AS60" s="8">
        <f t="shared" si="22"/>
        <v>42354</v>
      </c>
      <c r="AT60" s="8">
        <f t="shared" si="13"/>
        <v>22</v>
      </c>
      <c r="AU60" s="8">
        <f t="shared" si="14"/>
        <v>42354</v>
      </c>
      <c r="AV60" s="8">
        <f t="shared" si="24"/>
        <v>22</v>
      </c>
      <c r="AW60" s="8">
        <f t="shared" si="25"/>
        <v>42354</v>
      </c>
      <c r="AX60" s="8">
        <f t="shared" si="26"/>
        <v>22</v>
      </c>
      <c r="AY60" s="11">
        <f t="shared" si="27"/>
        <v>42354</v>
      </c>
      <c r="AZ60" s="8">
        <f t="shared" si="2"/>
        <v>22</v>
      </c>
      <c r="BA60" s="8">
        <f t="shared" si="3"/>
        <v>42354</v>
      </c>
      <c r="BB60" s="38" t="s">
        <v>105</v>
      </c>
      <c r="BC60" s="14" t="s">
        <v>105</v>
      </c>
    </row>
    <row r="61" spans="1:55" ht="13.5" customHeight="1" x14ac:dyDescent="0.15">
      <c r="A61" s="18" t="s">
        <v>49</v>
      </c>
      <c r="B61" s="8" t="s">
        <v>70</v>
      </c>
      <c r="C61" s="8" t="s">
        <v>70</v>
      </c>
      <c r="D61" s="8" t="s">
        <v>70</v>
      </c>
      <c r="E61" s="8" t="s">
        <v>70</v>
      </c>
      <c r="F61" s="8" t="s">
        <v>70</v>
      </c>
      <c r="G61" s="8" t="s">
        <v>70</v>
      </c>
      <c r="H61" s="8" t="s">
        <v>70</v>
      </c>
      <c r="I61" s="8" t="s">
        <v>70</v>
      </c>
      <c r="J61" s="8" t="s">
        <v>70</v>
      </c>
      <c r="K61" s="8" t="s">
        <v>70</v>
      </c>
      <c r="L61" s="8" t="s">
        <v>70</v>
      </c>
      <c r="M61" s="8" t="s">
        <v>70</v>
      </c>
      <c r="N61" s="8" t="s">
        <v>70</v>
      </c>
      <c r="O61" s="8" t="s">
        <v>70</v>
      </c>
      <c r="P61" s="8" t="s">
        <v>89</v>
      </c>
      <c r="Q61" s="8" t="s">
        <v>89</v>
      </c>
      <c r="R61" s="8" t="s">
        <v>81</v>
      </c>
      <c r="S61" s="8" t="s">
        <v>81</v>
      </c>
      <c r="T61" s="8" t="s">
        <v>81</v>
      </c>
      <c r="U61" s="8" t="s">
        <v>81</v>
      </c>
      <c r="V61" s="8" t="s">
        <v>70</v>
      </c>
      <c r="W61" s="8" t="s">
        <v>70</v>
      </c>
      <c r="X61" s="8" t="s">
        <v>70</v>
      </c>
      <c r="Y61" s="8" t="s">
        <v>70</v>
      </c>
      <c r="Z61" s="8" t="s">
        <v>70</v>
      </c>
      <c r="AA61" s="8" t="s">
        <v>70</v>
      </c>
      <c r="AB61" s="10" t="s">
        <v>105</v>
      </c>
      <c r="AC61" s="10" t="s">
        <v>105</v>
      </c>
      <c r="AD61" s="10" t="s">
        <v>105</v>
      </c>
      <c r="AE61" s="10" t="s">
        <v>105</v>
      </c>
      <c r="AF61" s="10" t="s">
        <v>105</v>
      </c>
      <c r="AG61" s="10" t="s">
        <v>105</v>
      </c>
      <c r="AH61" s="8">
        <v>103</v>
      </c>
      <c r="AI61" s="8">
        <v>198490</v>
      </c>
      <c r="AJ61" s="8">
        <f t="shared" si="29"/>
        <v>103</v>
      </c>
      <c r="AK61" s="8">
        <f t="shared" si="28"/>
        <v>198490</v>
      </c>
      <c r="AL61" s="8">
        <f t="shared" si="8"/>
        <v>103</v>
      </c>
      <c r="AM61" s="8">
        <f t="shared" si="9"/>
        <v>198490</v>
      </c>
      <c r="AN61" s="8">
        <f t="shared" si="10"/>
        <v>103</v>
      </c>
      <c r="AO61" s="8">
        <f t="shared" si="11"/>
        <v>198490</v>
      </c>
      <c r="AP61" s="8">
        <f t="shared" si="19"/>
        <v>103</v>
      </c>
      <c r="AQ61" s="8">
        <f t="shared" si="12"/>
        <v>198490</v>
      </c>
      <c r="AR61" s="8">
        <f t="shared" si="20"/>
        <v>103</v>
      </c>
      <c r="AS61" s="8">
        <f t="shared" si="22"/>
        <v>198490</v>
      </c>
      <c r="AT61" s="8">
        <f t="shared" si="13"/>
        <v>103</v>
      </c>
      <c r="AU61" s="8">
        <f t="shared" si="14"/>
        <v>198490</v>
      </c>
      <c r="AV61" s="8">
        <f t="shared" si="24"/>
        <v>103</v>
      </c>
      <c r="AW61" s="8">
        <f t="shared" si="25"/>
        <v>198490</v>
      </c>
      <c r="AX61" s="8">
        <f t="shared" si="26"/>
        <v>103</v>
      </c>
      <c r="AY61" s="11">
        <f t="shared" si="27"/>
        <v>198490</v>
      </c>
      <c r="AZ61" s="8">
        <f t="shared" si="2"/>
        <v>103</v>
      </c>
      <c r="BA61" s="8">
        <f t="shared" si="3"/>
        <v>198490</v>
      </c>
      <c r="BB61" s="38" t="s">
        <v>105</v>
      </c>
      <c r="BC61" s="14" t="s">
        <v>105</v>
      </c>
    </row>
    <row r="62" spans="1:55" ht="13.5" customHeight="1" x14ac:dyDescent="0.15">
      <c r="A62" s="18" t="s">
        <v>50</v>
      </c>
      <c r="B62" s="8" t="s">
        <v>70</v>
      </c>
      <c r="C62" s="8" t="s">
        <v>70</v>
      </c>
      <c r="D62" s="8" t="s">
        <v>70</v>
      </c>
      <c r="E62" s="8" t="s">
        <v>70</v>
      </c>
      <c r="F62" s="8" t="s">
        <v>70</v>
      </c>
      <c r="G62" s="8" t="s">
        <v>70</v>
      </c>
      <c r="H62" s="8" t="s">
        <v>70</v>
      </c>
      <c r="I62" s="8" t="s">
        <v>70</v>
      </c>
      <c r="J62" s="8" t="s">
        <v>70</v>
      </c>
      <c r="K62" s="8" t="s">
        <v>70</v>
      </c>
      <c r="L62" s="8" t="s">
        <v>70</v>
      </c>
      <c r="M62" s="8" t="s">
        <v>70</v>
      </c>
      <c r="N62" s="8" t="s">
        <v>70</v>
      </c>
      <c r="O62" s="8" t="s">
        <v>70</v>
      </c>
      <c r="P62" s="8" t="s">
        <v>89</v>
      </c>
      <c r="Q62" s="8" t="s">
        <v>89</v>
      </c>
      <c r="R62" s="8" t="s">
        <v>81</v>
      </c>
      <c r="S62" s="8" t="s">
        <v>81</v>
      </c>
      <c r="T62" s="8" t="s">
        <v>81</v>
      </c>
      <c r="U62" s="8" t="s">
        <v>81</v>
      </c>
      <c r="V62" s="8" t="s">
        <v>70</v>
      </c>
      <c r="W62" s="8" t="s">
        <v>70</v>
      </c>
      <c r="X62" s="8" t="s">
        <v>70</v>
      </c>
      <c r="Y62" s="8" t="s">
        <v>70</v>
      </c>
      <c r="Z62" s="8" t="s">
        <v>70</v>
      </c>
      <c r="AA62" s="8" t="s">
        <v>70</v>
      </c>
      <c r="AB62" s="10" t="s">
        <v>105</v>
      </c>
      <c r="AC62" s="10" t="s">
        <v>105</v>
      </c>
      <c r="AD62" s="10" t="s">
        <v>105</v>
      </c>
      <c r="AE62" s="10" t="s">
        <v>105</v>
      </c>
      <c r="AF62" s="10" t="s">
        <v>105</v>
      </c>
      <c r="AG62" s="10" t="s">
        <v>105</v>
      </c>
      <c r="AH62" s="8">
        <v>1</v>
      </c>
      <c r="AI62" s="8">
        <v>3669</v>
      </c>
      <c r="AJ62" s="8">
        <f t="shared" si="29"/>
        <v>1</v>
      </c>
      <c r="AK62" s="8">
        <f t="shared" si="28"/>
        <v>3669</v>
      </c>
      <c r="AL62" s="8">
        <f t="shared" si="8"/>
        <v>1</v>
      </c>
      <c r="AM62" s="8">
        <f t="shared" si="9"/>
        <v>3669</v>
      </c>
      <c r="AN62" s="8">
        <f t="shared" si="10"/>
        <v>1</v>
      </c>
      <c r="AO62" s="8">
        <f t="shared" si="11"/>
        <v>3669</v>
      </c>
      <c r="AP62" s="8">
        <f t="shared" si="19"/>
        <v>1</v>
      </c>
      <c r="AQ62" s="8">
        <f t="shared" si="12"/>
        <v>3669</v>
      </c>
      <c r="AR62" s="8">
        <f t="shared" si="20"/>
        <v>1</v>
      </c>
      <c r="AS62" s="8">
        <f t="shared" si="22"/>
        <v>3669</v>
      </c>
      <c r="AT62" s="8">
        <f t="shared" si="13"/>
        <v>1</v>
      </c>
      <c r="AU62" s="8">
        <f t="shared" si="14"/>
        <v>3669</v>
      </c>
      <c r="AV62" s="8">
        <f t="shared" si="24"/>
        <v>1</v>
      </c>
      <c r="AW62" s="8">
        <f t="shared" si="25"/>
        <v>3669</v>
      </c>
      <c r="AX62" s="8">
        <f t="shared" si="26"/>
        <v>1</v>
      </c>
      <c r="AY62" s="11">
        <f t="shared" si="27"/>
        <v>3669</v>
      </c>
      <c r="AZ62" s="8">
        <f t="shared" si="2"/>
        <v>1</v>
      </c>
      <c r="BA62" s="8">
        <f t="shared" si="3"/>
        <v>3669</v>
      </c>
      <c r="BB62" s="38" t="s">
        <v>105</v>
      </c>
      <c r="BC62" s="14" t="s">
        <v>105</v>
      </c>
    </row>
    <row r="63" spans="1:55" ht="13.5" customHeight="1" x14ac:dyDescent="0.15">
      <c r="A63" s="18" t="s">
        <v>51</v>
      </c>
      <c r="B63" s="8" t="s">
        <v>70</v>
      </c>
      <c r="C63" s="8" t="s">
        <v>70</v>
      </c>
      <c r="D63" s="8" t="s">
        <v>70</v>
      </c>
      <c r="E63" s="8" t="s">
        <v>70</v>
      </c>
      <c r="F63" s="8" t="s">
        <v>70</v>
      </c>
      <c r="G63" s="8" t="s">
        <v>70</v>
      </c>
      <c r="H63" s="8" t="s">
        <v>70</v>
      </c>
      <c r="I63" s="8" t="s">
        <v>70</v>
      </c>
      <c r="J63" s="8" t="s">
        <v>70</v>
      </c>
      <c r="K63" s="8" t="s">
        <v>70</v>
      </c>
      <c r="L63" s="8" t="s">
        <v>70</v>
      </c>
      <c r="M63" s="8" t="s">
        <v>70</v>
      </c>
      <c r="N63" s="8" t="s">
        <v>70</v>
      </c>
      <c r="O63" s="8" t="s">
        <v>70</v>
      </c>
      <c r="P63" s="8" t="s">
        <v>89</v>
      </c>
      <c r="Q63" s="8" t="s">
        <v>89</v>
      </c>
      <c r="R63" s="8" t="s">
        <v>81</v>
      </c>
      <c r="S63" s="8" t="s">
        <v>81</v>
      </c>
      <c r="T63" s="8" t="s">
        <v>81</v>
      </c>
      <c r="U63" s="8" t="s">
        <v>81</v>
      </c>
      <c r="V63" s="8" t="s">
        <v>70</v>
      </c>
      <c r="W63" s="8" t="s">
        <v>70</v>
      </c>
      <c r="X63" s="8" t="s">
        <v>70</v>
      </c>
      <c r="Y63" s="8" t="s">
        <v>70</v>
      </c>
      <c r="Z63" s="8" t="s">
        <v>70</v>
      </c>
      <c r="AA63" s="8" t="s">
        <v>70</v>
      </c>
      <c r="AB63" s="10" t="s">
        <v>105</v>
      </c>
      <c r="AC63" s="10" t="s">
        <v>105</v>
      </c>
      <c r="AD63" s="10" t="s">
        <v>105</v>
      </c>
      <c r="AE63" s="10" t="s">
        <v>105</v>
      </c>
      <c r="AF63" s="10" t="s">
        <v>105</v>
      </c>
      <c r="AG63" s="10" t="s">
        <v>105</v>
      </c>
      <c r="AH63" s="8">
        <v>1575</v>
      </c>
      <c r="AI63" s="8">
        <v>8727952</v>
      </c>
      <c r="AJ63" s="8">
        <f t="shared" si="29"/>
        <v>1575</v>
      </c>
      <c r="AK63" s="8">
        <f t="shared" si="28"/>
        <v>8727952</v>
      </c>
      <c r="AL63" s="8">
        <f t="shared" si="8"/>
        <v>1575</v>
      </c>
      <c r="AM63" s="8">
        <f t="shared" si="9"/>
        <v>8727952</v>
      </c>
      <c r="AN63" s="8">
        <f t="shared" si="10"/>
        <v>1575</v>
      </c>
      <c r="AO63" s="8">
        <f t="shared" si="11"/>
        <v>8727952</v>
      </c>
      <c r="AP63" s="8">
        <f t="shared" si="19"/>
        <v>1575</v>
      </c>
      <c r="AQ63" s="8">
        <f t="shared" si="12"/>
        <v>8727952</v>
      </c>
      <c r="AR63" s="8">
        <f t="shared" si="20"/>
        <v>1575</v>
      </c>
      <c r="AS63" s="8">
        <f t="shared" si="22"/>
        <v>8727952</v>
      </c>
      <c r="AT63" s="8">
        <f t="shared" si="13"/>
        <v>1575</v>
      </c>
      <c r="AU63" s="8">
        <f t="shared" si="14"/>
        <v>8727952</v>
      </c>
      <c r="AV63" s="8">
        <f t="shared" si="24"/>
        <v>1575</v>
      </c>
      <c r="AW63" s="8">
        <f t="shared" si="25"/>
        <v>8727952</v>
      </c>
      <c r="AX63" s="8">
        <f t="shared" si="26"/>
        <v>1575</v>
      </c>
      <c r="AY63" s="11">
        <f t="shared" si="27"/>
        <v>8727952</v>
      </c>
      <c r="AZ63" s="8">
        <f t="shared" si="2"/>
        <v>1575</v>
      </c>
      <c r="BA63" s="8">
        <f t="shared" si="3"/>
        <v>8727952</v>
      </c>
      <c r="BB63" s="38" t="s">
        <v>105</v>
      </c>
      <c r="BC63" s="14" t="s">
        <v>105</v>
      </c>
    </row>
    <row r="64" spans="1:55" ht="13.5" customHeight="1" x14ac:dyDescent="0.15">
      <c r="A64" s="18" t="s">
        <v>52</v>
      </c>
      <c r="B64" s="8" t="s">
        <v>70</v>
      </c>
      <c r="C64" s="8" t="s">
        <v>70</v>
      </c>
      <c r="D64" s="8" t="s">
        <v>70</v>
      </c>
      <c r="E64" s="8" t="s">
        <v>70</v>
      </c>
      <c r="F64" s="8" t="s">
        <v>70</v>
      </c>
      <c r="G64" s="8" t="s">
        <v>70</v>
      </c>
      <c r="H64" s="8" t="s">
        <v>70</v>
      </c>
      <c r="I64" s="8" t="s">
        <v>70</v>
      </c>
      <c r="J64" s="8" t="s">
        <v>70</v>
      </c>
      <c r="K64" s="8" t="s">
        <v>70</v>
      </c>
      <c r="L64" s="8" t="s">
        <v>70</v>
      </c>
      <c r="M64" s="8" t="s">
        <v>70</v>
      </c>
      <c r="N64" s="8" t="s">
        <v>70</v>
      </c>
      <c r="O64" s="8" t="s">
        <v>70</v>
      </c>
      <c r="P64" s="8" t="s">
        <v>89</v>
      </c>
      <c r="Q64" s="8" t="s">
        <v>89</v>
      </c>
      <c r="R64" s="8" t="s">
        <v>81</v>
      </c>
      <c r="S64" s="8" t="s">
        <v>81</v>
      </c>
      <c r="T64" s="8" t="s">
        <v>81</v>
      </c>
      <c r="U64" s="8" t="s">
        <v>81</v>
      </c>
      <c r="V64" s="8" t="s">
        <v>70</v>
      </c>
      <c r="W64" s="8" t="s">
        <v>70</v>
      </c>
      <c r="X64" s="8" t="s">
        <v>70</v>
      </c>
      <c r="Y64" s="8" t="s">
        <v>70</v>
      </c>
      <c r="Z64" s="8" t="s">
        <v>70</v>
      </c>
      <c r="AA64" s="8" t="s">
        <v>70</v>
      </c>
      <c r="AB64" s="10" t="s">
        <v>105</v>
      </c>
      <c r="AC64" s="10" t="s">
        <v>105</v>
      </c>
      <c r="AD64" s="10" t="s">
        <v>105</v>
      </c>
      <c r="AE64" s="10" t="s">
        <v>105</v>
      </c>
      <c r="AF64" s="10" t="s">
        <v>105</v>
      </c>
      <c r="AG64" s="10" t="s">
        <v>105</v>
      </c>
      <c r="AH64" s="8">
        <v>2119</v>
      </c>
      <c r="AI64" s="8">
        <v>39775475</v>
      </c>
      <c r="AJ64" s="8">
        <f t="shared" si="29"/>
        <v>2119</v>
      </c>
      <c r="AK64" s="8">
        <f t="shared" si="28"/>
        <v>39775475</v>
      </c>
      <c r="AL64" s="8">
        <f t="shared" si="8"/>
        <v>2119</v>
      </c>
      <c r="AM64" s="8">
        <f t="shared" si="9"/>
        <v>39775475</v>
      </c>
      <c r="AN64" s="8">
        <f t="shared" si="10"/>
        <v>2119</v>
      </c>
      <c r="AO64" s="8">
        <f t="shared" si="11"/>
        <v>39775475</v>
      </c>
      <c r="AP64" s="8">
        <f t="shared" si="19"/>
        <v>2119</v>
      </c>
      <c r="AQ64" s="8">
        <f t="shared" si="12"/>
        <v>39775475</v>
      </c>
      <c r="AR64" s="8">
        <f t="shared" si="20"/>
        <v>2119</v>
      </c>
      <c r="AS64" s="8">
        <f t="shared" si="22"/>
        <v>39775475</v>
      </c>
      <c r="AT64" s="8">
        <f t="shared" si="13"/>
        <v>2119</v>
      </c>
      <c r="AU64" s="8">
        <f t="shared" si="14"/>
        <v>39775475</v>
      </c>
      <c r="AV64" s="8">
        <f t="shared" si="24"/>
        <v>2119</v>
      </c>
      <c r="AW64" s="8">
        <f t="shared" si="25"/>
        <v>39775475</v>
      </c>
      <c r="AX64" s="8">
        <f t="shared" si="26"/>
        <v>2119</v>
      </c>
      <c r="AY64" s="11">
        <f t="shared" si="27"/>
        <v>39775475</v>
      </c>
      <c r="AZ64" s="8">
        <f t="shared" si="2"/>
        <v>2119</v>
      </c>
      <c r="BA64" s="8">
        <f t="shared" si="3"/>
        <v>39775475</v>
      </c>
      <c r="BB64" s="38" t="s">
        <v>105</v>
      </c>
      <c r="BC64" s="14" t="s">
        <v>105</v>
      </c>
    </row>
    <row r="65" spans="1:55" ht="13.5" customHeight="1" x14ac:dyDescent="0.15">
      <c r="A65" s="18" t="s">
        <v>53</v>
      </c>
      <c r="B65" s="8" t="s">
        <v>70</v>
      </c>
      <c r="C65" s="8" t="s">
        <v>70</v>
      </c>
      <c r="D65" s="8" t="s">
        <v>70</v>
      </c>
      <c r="E65" s="8" t="s">
        <v>70</v>
      </c>
      <c r="F65" s="8" t="s">
        <v>70</v>
      </c>
      <c r="G65" s="8" t="s">
        <v>70</v>
      </c>
      <c r="H65" s="8" t="s">
        <v>70</v>
      </c>
      <c r="I65" s="8" t="s">
        <v>70</v>
      </c>
      <c r="J65" s="8" t="s">
        <v>70</v>
      </c>
      <c r="K65" s="8" t="s">
        <v>70</v>
      </c>
      <c r="L65" s="8" t="s">
        <v>70</v>
      </c>
      <c r="M65" s="8" t="s">
        <v>70</v>
      </c>
      <c r="N65" s="8" t="s">
        <v>70</v>
      </c>
      <c r="O65" s="8" t="s">
        <v>70</v>
      </c>
      <c r="P65" s="8" t="s">
        <v>89</v>
      </c>
      <c r="Q65" s="8" t="s">
        <v>89</v>
      </c>
      <c r="R65" s="8" t="s">
        <v>81</v>
      </c>
      <c r="S65" s="8" t="s">
        <v>81</v>
      </c>
      <c r="T65" s="8" t="s">
        <v>81</v>
      </c>
      <c r="U65" s="8" t="s">
        <v>81</v>
      </c>
      <c r="V65" s="8" t="s">
        <v>70</v>
      </c>
      <c r="W65" s="8" t="s">
        <v>70</v>
      </c>
      <c r="X65" s="8" t="s">
        <v>70</v>
      </c>
      <c r="Y65" s="8" t="s">
        <v>70</v>
      </c>
      <c r="Z65" s="8" t="s">
        <v>70</v>
      </c>
      <c r="AA65" s="8" t="s">
        <v>70</v>
      </c>
      <c r="AB65" s="10" t="s">
        <v>105</v>
      </c>
      <c r="AC65" s="10" t="s">
        <v>105</v>
      </c>
      <c r="AD65" s="10" t="s">
        <v>105</v>
      </c>
      <c r="AE65" s="10" t="s">
        <v>105</v>
      </c>
      <c r="AF65" s="10" t="s">
        <v>105</v>
      </c>
      <c r="AG65" s="10" t="s">
        <v>105</v>
      </c>
      <c r="AH65" s="8">
        <v>64</v>
      </c>
      <c r="AI65" s="8">
        <v>224979</v>
      </c>
      <c r="AJ65" s="8">
        <f t="shared" si="29"/>
        <v>64</v>
      </c>
      <c r="AK65" s="8">
        <f t="shared" si="28"/>
        <v>224979</v>
      </c>
      <c r="AL65" s="8">
        <f t="shared" si="8"/>
        <v>64</v>
      </c>
      <c r="AM65" s="8">
        <f t="shared" si="9"/>
        <v>224979</v>
      </c>
      <c r="AN65" s="8">
        <f t="shared" si="10"/>
        <v>64</v>
      </c>
      <c r="AO65" s="8">
        <f t="shared" si="11"/>
        <v>224979</v>
      </c>
      <c r="AP65" s="8">
        <f t="shared" si="19"/>
        <v>64</v>
      </c>
      <c r="AQ65" s="8">
        <f t="shared" si="12"/>
        <v>224979</v>
      </c>
      <c r="AR65" s="8">
        <f t="shared" si="20"/>
        <v>64</v>
      </c>
      <c r="AS65" s="8">
        <f t="shared" si="22"/>
        <v>224979</v>
      </c>
      <c r="AT65" s="8">
        <f t="shared" si="13"/>
        <v>64</v>
      </c>
      <c r="AU65" s="8">
        <f t="shared" si="14"/>
        <v>224979</v>
      </c>
      <c r="AV65" s="8">
        <f t="shared" si="24"/>
        <v>64</v>
      </c>
      <c r="AW65" s="8">
        <f t="shared" si="25"/>
        <v>224979</v>
      </c>
      <c r="AX65" s="8">
        <f t="shared" ref="AX65:AX83" si="30">SUM(AV65,AD65)</f>
        <v>64</v>
      </c>
      <c r="AY65" s="11">
        <f t="shared" ref="AY65:AY83" si="31">SUM(AW65,AE65)</f>
        <v>224979</v>
      </c>
      <c r="AZ65" s="8">
        <f t="shared" si="2"/>
        <v>64</v>
      </c>
      <c r="BA65" s="8">
        <f t="shared" si="3"/>
        <v>224979</v>
      </c>
      <c r="BB65" s="38" t="s">
        <v>105</v>
      </c>
      <c r="BC65" s="14" t="s">
        <v>105</v>
      </c>
    </row>
    <row r="66" spans="1:55" ht="13.5" customHeight="1" x14ac:dyDescent="0.15">
      <c r="A66" s="18" t="s">
        <v>54</v>
      </c>
      <c r="B66" s="8" t="s">
        <v>70</v>
      </c>
      <c r="C66" s="8" t="s">
        <v>70</v>
      </c>
      <c r="D66" s="8" t="s">
        <v>70</v>
      </c>
      <c r="E66" s="8" t="s">
        <v>70</v>
      </c>
      <c r="F66" s="8" t="s">
        <v>70</v>
      </c>
      <c r="G66" s="8" t="s">
        <v>70</v>
      </c>
      <c r="H66" s="8" t="s">
        <v>70</v>
      </c>
      <c r="I66" s="8" t="s">
        <v>70</v>
      </c>
      <c r="J66" s="8" t="s">
        <v>70</v>
      </c>
      <c r="K66" s="8" t="s">
        <v>70</v>
      </c>
      <c r="L66" s="8" t="s">
        <v>70</v>
      </c>
      <c r="M66" s="8" t="s">
        <v>70</v>
      </c>
      <c r="N66" s="8" t="s">
        <v>70</v>
      </c>
      <c r="O66" s="8" t="s">
        <v>70</v>
      </c>
      <c r="P66" s="8" t="s">
        <v>89</v>
      </c>
      <c r="Q66" s="8" t="s">
        <v>89</v>
      </c>
      <c r="R66" s="8" t="s">
        <v>81</v>
      </c>
      <c r="S66" s="8" t="s">
        <v>81</v>
      </c>
      <c r="T66" s="8" t="s">
        <v>81</v>
      </c>
      <c r="U66" s="8" t="s">
        <v>81</v>
      </c>
      <c r="V66" s="8" t="s">
        <v>70</v>
      </c>
      <c r="W66" s="8" t="s">
        <v>70</v>
      </c>
      <c r="X66" s="8" t="s">
        <v>70</v>
      </c>
      <c r="Y66" s="8" t="s">
        <v>70</v>
      </c>
      <c r="Z66" s="8" t="s">
        <v>70</v>
      </c>
      <c r="AA66" s="8" t="s">
        <v>70</v>
      </c>
      <c r="AB66" s="10" t="s">
        <v>105</v>
      </c>
      <c r="AC66" s="10" t="s">
        <v>105</v>
      </c>
      <c r="AD66" s="10" t="s">
        <v>105</v>
      </c>
      <c r="AE66" s="10" t="s">
        <v>105</v>
      </c>
      <c r="AF66" s="10" t="s">
        <v>105</v>
      </c>
      <c r="AG66" s="10" t="s">
        <v>105</v>
      </c>
      <c r="AH66" s="8">
        <v>27</v>
      </c>
      <c r="AI66" s="8">
        <v>250691</v>
      </c>
      <c r="AJ66" s="8">
        <f t="shared" si="29"/>
        <v>27</v>
      </c>
      <c r="AK66" s="8">
        <f t="shared" si="28"/>
        <v>250691</v>
      </c>
      <c r="AL66" s="8">
        <f t="shared" si="8"/>
        <v>27</v>
      </c>
      <c r="AM66" s="8">
        <f t="shared" si="9"/>
        <v>250691</v>
      </c>
      <c r="AN66" s="8">
        <f t="shared" si="10"/>
        <v>27</v>
      </c>
      <c r="AO66" s="8">
        <f t="shared" si="11"/>
        <v>250691</v>
      </c>
      <c r="AP66" s="8">
        <f t="shared" si="19"/>
        <v>27</v>
      </c>
      <c r="AQ66" s="8">
        <f t="shared" si="12"/>
        <v>250691</v>
      </c>
      <c r="AR66" s="8">
        <f t="shared" si="20"/>
        <v>27</v>
      </c>
      <c r="AS66" s="8">
        <f t="shared" si="22"/>
        <v>250691</v>
      </c>
      <c r="AT66" s="8">
        <f t="shared" si="13"/>
        <v>27</v>
      </c>
      <c r="AU66" s="8">
        <f t="shared" si="14"/>
        <v>250691</v>
      </c>
      <c r="AV66" s="8">
        <f t="shared" ref="AV66:AV82" si="32">SUM(AT66,AB66)</f>
        <v>27</v>
      </c>
      <c r="AW66" s="8">
        <f t="shared" ref="AW66:AW82" si="33">SUM(AU66,AC66)</f>
        <v>250691</v>
      </c>
      <c r="AX66" s="8">
        <f t="shared" si="30"/>
        <v>27</v>
      </c>
      <c r="AY66" s="11">
        <f t="shared" si="31"/>
        <v>250691</v>
      </c>
      <c r="AZ66" s="8">
        <f t="shared" si="2"/>
        <v>27</v>
      </c>
      <c r="BA66" s="8">
        <f t="shared" si="3"/>
        <v>250691</v>
      </c>
      <c r="BB66" s="38" t="s">
        <v>105</v>
      </c>
      <c r="BC66" s="14" t="s">
        <v>105</v>
      </c>
    </row>
    <row r="67" spans="1:55" ht="13.5" customHeight="1" x14ac:dyDescent="0.15">
      <c r="A67" s="18" t="s">
        <v>55</v>
      </c>
      <c r="B67" s="8" t="s">
        <v>70</v>
      </c>
      <c r="C67" s="8" t="s">
        <v>70</v>
      </c>
      <c r="D67" s="8" t="s">
        <v>70</v>
      </c>
      <c r="E67" s="8" t="s">
        <v>70</v>
      </c>
      <c r="F67" s="8" t="s">
        <v>70</v>
      </c>
      <c r="G67" s="8" t="s">
        <v>70</v>
      </c>
      <c r="H67" s="8" t="s">
        <v>70</v>
      </c>
      <c r="I67" s="8" t="s">
        <v>70</v>
      </c>
      <c r="J67" s="8" t="s">
        <v>70</v>
      </c>
      <c r="K67" s="8" t="s">
        <v>70</v>
      </c>
      <c r="L67" s="8" t="s">
        <v>70</v>
      </c>
      <c r="M67" s="8" t="s">
        <v>70</v>
      </c>
      <c r="N67" s="8" t="s">
        <v>70</v>
      </c>
      <c r="O67" s="8" t="s">
        <v>70</v>
      </c>
      <c r="P67" s="8" t="s">
        <v>89</v>
      </c>
      <c r="Q67" s="8" t="s">
        <v>89</v>
      </c>
      <c r="R67" s="8" t="s">
        <v>81</v>
      </c>
      <c r="S67" s="8" t="s">
        <v>81</v>
      </c>
      <c r="T67" s="8" t="s">
        <v>81</v>
      </c>
      <c r="U67" s="8" t="s">
        <v>81</v>
      </c>
      <c r="V67" s="8" t="s">
        <v>70</v>
      </c>
      <c r="W67" s="8" t="s">
        <v>70</v>
      </c>
      <c r="X67" s="8" t="s">
        <v>70</v>
      </c>
      <c r="Y67" s="8" t="s">
        <v>70</v>
      </c>
      <c r="Z67" s="8" t="s">
        <v>70</v>
      </c>
      <c r="AA67" s="8" t="s">
        <v>70</v>
      </c>
      <c r="AB67" s="10" t="s">
        <v>105</v>
      </c>
      <c r="AC67" s="10" t="s">
        <v>105</v>
      </c>
      <c r="AD67" s="10" t="s">
        <v>105</v>
      </c>
      <c r="AE67" s="10" t="s">
        <v>105</v>
      </c>
      <c r="AF67" s="10" t="s">
        <v>105</v>
      </c>
      <c r="AG67" s="10" t="s">
        <v>105</v>
      </c>
      <c r="AH67" s="8">
        <v>78</v>
      </c>
      <c r="AI67" s="8">
        <v>7703731</v>
      </c>
      <c r="AJ67" s="8">
        <f t="shared" si="29"/>
        <v>78</v>
      </c>
      <c r="AK67" s="8">
        <f t="shared" si="28"/>
        <v>7703731</v>
      </c>
      <c r="AL67" s="8">
        <f t="shared" si="8"/>
        <v>78</v>
      </c>
      <c r="AM67" s="8">
        <f t="shared" si="9"/>
        <v>7703731</v>
      </c>
      <c r="AN67" s="8">
        <f t="shared" si="10"/>
        <v>78</v>
      </c>
      <c r="AO67" s="8">
        <f t="shared" si="11"/>
        <v>7703731</v>
      </c>
      <c r="AP67" s="8">
        <f t="shared" si="19"/>
        <v>78</v>
      </c>
      <c r="AQ67" s="8">
        <f t="shared" si="12"/>
        <v>7703731</v>
      </c>
      <c r="AR67" s="8">
        <f t="shared" si="20"/>
        <v>78</v>
      </c>
      <c r="AS67" s="8">
        <f t="shared" si="22"/>
        <v>7703731</v>
      </c>
      <c r="AT67" s="8">
        <f t="shared" si="13"/>
        <v>78</v>
      </c>
      <c r="AU67" s="8">
        <f t="shared" si="14"/>
        <v>7703731</v>
      </c>
      <c r="AV67" s="8">
        <f t="shared" si="32"/>
        <v>78</v>
      </c>
      <c r="AW67" s="8">
        <f t="shared" si="33"/>
        <v>7703731</v>
      </c>
      <c r="AX67" s="8">
        <f t="shared" si="30"/>
        <v>78</v>
      </c>
      <c r="AY67" s="11">
        <f t="shared" si="31"/>
        <v>7703731</v>
      </c>
      <c r="AZ67" s="8">
        <f t="shared" si="2"/>
        <v>78</v>
      </c>
      <c r="BA67" s="8">
        <f t="shared" si="3"/>
        <v>7703731</v>
      </c>
      <c r="BB67" s="38" t="s">
        <v>105</v>
      </c>
      <c r="BC67" s="14" t="s">
        <v>105</v>
      </c>
    </row>
    <row r="68" spans="1:55" ht="13.5" customHeight="1" x14ac:dyDescent="0.15">
      <c r="A68" s="18" t="s">
        <v>56</v>
      </c>
      <c r="B68" s="8" t="s">
        <v>70</v>
      </c>
      <c r="C68" s="8" t="s">
        <v>70</v>
      </c>
      <c r="D68" s="8" t="s">
        <v>70</v>
      </c>
      <c r="E68" s="8" t="s">
        <v>70</v>
      </c>
      <c r="F68" s="8" t="s">
        <v>70</v>
      </c>
      <c r="G68" s="8" t="s">
        <v>70</v>
      </c>
      <c r="H68" s="8" t="s">
        <v>70</v>
      </c>
      <c r="I68" s="8" t="s">
        <v>70</v>
      </c>
      <c r="J68" s="8" t="s">
        <v>70</v>
      </c>
      <c r="K68" s="8" t="s">
        <v>70</v>
      </c>
      <c r="L68" s="8" t="s">
        <v>70</v>
      </c>
      <c r="M68" s="8" t="s">
        <v>70</v>
      </c>
      <c r="N68" s="8" t="s">
        <v>70</v>
      </c>
      <c r="O68" s="8" t="s">
        <v>70</v>
      </c>
      <c r="P68" s="8" t="s">
        <v>89</v>
      </c>
      <c r="Q68" s="8" t="s">
        <v>89</v>
      </c>
      <c r="R68" s="8" t="s">
        <v>81</v>
      </c>
      <c r="S68" s="8" t="s">
        <v>81</v>
      </c>
      <c r="T68" s="8" t="s">
        <v>81</v>
      </c>
      <c r="U68" s="8" t="s">
        <v>81</v>
      </c>
      <c r="V68" s="8" t="s">
        <v>70</v>
      </c>
      <c r="W68" s="8" t="s">
        <v>70</v>
      </c>
      <c r="X68" s="8" t="s">
        <v>70</v>
      </c>
      <c r="Y68" s="8" t="s">
        <v>70</v>
      </c>
      <c r="Z68" s="8" t="s">
        <v>70</v>
      </c>
      <c r="AA68" s="8" t="s">
        <v>70</v>
      </c>
      <c r="AB68" s="10" t="s">
        <v>105</v>
      </c>
      <c r="AC68" s="10" t="s">
        <v>105</v>
      </c>
      <c r="AD68" s="10" t="s">
        <v>105</v>
      </c>
      <c r="AE68" s="10" t="s">
        <v>105</v>
      </c>
      <c r="AF68" s="10" t="s">
        <v>105</v>
      </c>
      <c r="AG68" s="10" t="s">
        <v>105</v>
      </c>
      <c r="AH68" s="8">
        <v>22</v>
      </c>
      <c r="AI68" s="8">
        <v>1582659</v>
      </c>
      <c r="AJ68" s="8">
        <f t="shared" si="29"/>
        <v>22</v>
      </c>
      <c r="AK68" s="8">
        <f t="shared" si="28"/>
        <v>1582659</v>
      </c>
      <c r="AL68" s="8">
        <f t="shared" si="8"/>
        <v>22</v>
      </c>
      <c r="AM68" s="8">
        <f t="shared" si="9"/>
        <v>1582659</v>
      </c>
      <c r="AN68" s="8">
        <f t="shared" si="10"/>
        <v>22</v>
      </c>
      <c r="AO68" s="8">
        <f t="shared" si="11"/>
        <v>1582659</v>
      </c>
      <c r="AP68" s="8">
        <f t="shared" si="19"/>
        <v>22</v>
      </c>
      <c r="AQ68" s="8">
        <f t="shared" si="12"/>
        <v>1582659</v>
      </c>
      <c r="AR68" s="8">
        <f t="shared" si="20"/>
        <v>22</v>
      </c>
      <c r="AS68" s="8">
        <f t="shared" si="22"/>
        <v>1582659</v>
      </c>
      <c r="AT68" s="8">
        <f t="shared" si="13"/>
        <v>22</v>
      </c>
      <c r="AU68" s="8">
        <f t="shared" si="14"/>
        <v>1582659</v>
      </c>
      <c r="AV68" s="8">
        <f t="shared" si="32"/>
        <v>22</v>
      </c>
      <c r="AW68" s="8">
        <f t="shared" si="33"/>
        <v>1582659</v>
      </c>
      <c r="AX68" s="8">
        <f t="shared" si="30"/>
        <v>22</v>
      </c>
      <c r="AY68" s="11">
        <f t="shared" si="31"/>
        <v>1582659</v>
      </c>
      <c r="AZ68" s="8">
        <f t="shared" si="2"/>
        <v>22</v>
      </c>
      <c r="BA68" s="8">
        <f t="shared" si="3"/>
        <v>1582659</v>
      </c>
      <c r="BB68" s="38" t="s">
        <v>105</v>
      </c>
      <c r="BC68" s="14" t="s">
        <v>105</v>
      </c>
    </row>
    <row r="69" spans="1:55" ht="13.5" customHeight="1" x14ac:dyDescent="0.15">
      <c r="A69" s="18" t="s">
        <v>57</v>
      </c>
      <c r="B69" s="8" t="s">
        <v>70</v>
      </c>
      <c r="C69" s="8" t="s">
        <v>70</v>
      </c>
      <c r="D69" s="8" t="s">
        <v>70</v>
      </c>
      <c r="E69" s="8" t="s">
        <v>70</v>
      </c>
      <c r="F69" s="8" t="s">
        <v>70</v>
      </c>
      <c r="G69" s="8" t="s">
        <v>70</v>
      </c>
      <c r="H69" s="8" t="s">
        <v>70</v>
      </c>
      <c r="I69" s="8" t="s">
        <v>70</v>
      </c>
      <c r="J69" s="8" t="s">
        <v>70</v>
      </c>
      <c r="K69" s="8" t="s">
        <v>70</v>
      </c>
      <c r="L69" s="8" t="s">
        <v>70</v>
      </c>
      <c r="M69" s="8" t="s">
        <v>70</v>
      </c>
      <c r="N69" s="8" t="s">
        <v>70</v>
      </c>
      <c r="O69" s="8" t="s">
        <v>70</v>
      </c>
      <c r="P69" s="8" t="s">
        <v>89</v>
      </c>
      <c r="Q69" s="8" t="s">
        <v>89</v>
      </c>
      <c r="R69" s="8" t="s">
        <v>81</v>
      </c>
      <c r="S69" s="8" t="s">
        <v>81</v>
      </c>
      <c r="T69" s="8" t="s">
        <v>81</v>
      </c>
      <c r="U69" s="8" t="s">
        <v>81</v>
      </c>
      <c r="V69" s="8" t="s">
        <v>70</v>
      </c>
      <c r="W69" s="8" t="s">
        <v>70</v>
      </c>
      <c r="X69" s="8" t="s">
        <v>70</v>
      </c>
      <c r="Y69" s="8" t="s">
        <v>70</v>
      </c>
      <c r="Z69" s="8" t="s">
        <v>70</v>
      </c>
      <c r="AA69" s="8" t="s">
        <v>70</v>
      </c>
      <c r="AB69" s="10" t="s">
        <v>105</v>
      </c>
      <c r="AC69" s="10" t="s">
        <v>105</v>
      </c>
      <c r="AD69" s="10" t="s">
        <v>105</v>
      </c>
      <c r="AE69" s="10" t="s">
        <v>105</v>
      </c>
      <c r="AF69" s="10" t="s">
        <v>105</v>
      </c>
      <c r="AG69" s="10" t="s">
        <v>105</v>
      </c>
      <c r="AH69" s="8">
        <v>842</v>
      </c>
      <c r="AI69" s="8">
        <v>14290859</v>
      </c>
      <c r="AJ69" s="8">
        <f t="shared" si="29"/>
        <v>842</v>
      </c>
      <c r="AK69" s="8">
        <f t="shared" si="28"/>
        <v>14290859</v>
      </c>
      <c r="AL69" s="8">
        <f t="shared" si="8"/>
        <v>842</v>
      </c>
      <c r="AM69" s="8">
        <f t="shared" si="9"/>
        <v>14290859</v>
      </c>
      <c r="AN69" s="8">
        <f t="shared" si="10"/>
        <v>842</v>
      </c>
      <c r="AO69" s="8">
        <f t="shared" si="11"/>
        <v>14290859</v>
      </c>
      <c r="AP69" s="8">
        <f t="shared" si="19"/>
        <v>842</v>
      </c>
      <c r="AQ69" s="8">
        <f t="shared" si="12"/>
        <v>14290859</v>
      </c>
      <c r="AR69" s="8">
        <f t="shared" si="20"/>
        <v>842</v>
      </c>
      <c r="AS69" s="8">
        <f t="shared" si="22"/>
        <v>14290859</v>
      </c>
      <c r="AT69" s="8">
        <f t="shared" si="13"/>
        <v>842</v>
      </c>
      <c r="AU69" s="8">
        <f t="shared" si="14"/>
        <v>14290859</v>
      </c>
      <c r="AV69" s="8">
        <f t="shared" si="32"/>
        <v>842</v>
      </c>
      <c r="AW69" s="8">
        <f t="shared" si="33"/>
        <v>14290859</v>
      </c>
      <c r="AX69" s="8">
        <f t="shared" si="30"/>
        <v>842</v>
      </c>
      <c r="AY69" s="11">
        <f t="shared" si="31"/>
        <v>14290859</v>
      </c>
      <c r="AZ69" s="8">
        <f t="shared" si="2"/>
        <v>842</v>
      </c>
      <c r="BA69" s="8">
        <f t="shared" si="3"/>
        <v>14290859</v>
      </c>
      <c r="BB69" s="38" t="s">
        <v>105</v>
      </c>
      <c r="BC69" s="14" t="s">
        <v>105</v>
      </c>
    </row>
    <row r="70" spans="1:55" ht="13.5" customHeight="1" x14ac:dyDescent="0.15">
      <c r="A70" s="18" t="s">
        <v>58</v>
      </c>
      <c r="B70" s="8" t="s">
        <v>70</v>
      </c>
      <c r="C70" s="8" t="s">
        <v>70</v>
      </c>
      <c r="D70" s="8" t="s">
        <v>70</v>
      </c>
      <c r="E70" s="8" t="s">
        <v>70</v>
      </c>
      <c r="F70" s="8" t="s">
        <v>70</v>
      </c>
      <c r="G70" s="8" t="s">
        <v>70</v>
      </c>
      <c r="H70" s="8" t="s">
        <v>70</v>
      </c>
      <c r="I70" s="8" t="s">
        <v>70</v>
      </c>
      <c r="J70" s="8" t="s">
        <v>70</v>
      </c>
      <c r="K70" s="8" t="s">
        <v>70</v>
      </c>
      <c r="L70" s="8" t="s">
        <v>70</v>
      </c>
      <c r="M70" s="8" t="s">
        <v>70</v>
      </c>
      <c r="N70" s="8" t="s">
        <v>70</v>
      </c>
      <c r="O70" s="8" t="s">
        <v>70</v>
      </c>
      <c r="P70" s="8" t="s">
        <v>89</v>
      </c>
      <c r="Q70" s="8" t="s">
        <v>89</v>
      </c>
      <c r="R70" s="8" t="s">
        <v>81</v>
      </c>
      <c r="S70" s="8" t="s">
        <v>81</v>
      </c>
      <c r="T70" s="8" t="s">
        <v>81</v>
      </c>
      <c r="U70" s="8" t="s">
        <v>81</v>
      </c>
      <c r="V70" s="8" t="s">
        <v>70</v>
      </c>
      <c r="W70" s="8" t="s">
        <v>70</v>
      </c>
      <c r="X70" s="8" t="s">
        <v>70</v>
      </c>
      <c r="Y70" s="8" t="s">
        <v>70</v>
      </c>
      <c r="Z70" s="8" t="s">
        <v>70</v>
      </c>
      <c r="AA70" s="8" t="s">
        <v>70</v>
      </c>
      <c r="AB70" s="10" t="s">
        <v>105</v>
      </c>
      <c r="AC70" s="10" t="s">
        <v>105</v>
      </c>
      <c r="AD70" s="10" t="s">
        <v>105</v>
      </c>
      <c r="AE70" s="10" t="s">
        <v>105</v>
      </c>
      <c r="AF70" s="10" t="s">
        <v>105</v>
      </c>
      <c r="AG70" s="10" t="s">
        <v>105</v>
      </c>
      <c r="AH70" s="8">
        <v>1525</v>
      </c>
      <c r="AI70" s="8">
        <v>7874955</v>
      </c>
      <c r="AJ70" s="8">
        <f t="shared" si="29"/>
        <v>1525</v>
      </c>
      <c r="AK70" s="8">
        <f t="shared" si="28"/>
        <v>7874955</v>
      </c>
      <c r="AL70" s="8">
        <f t="shared" si="8"/>
        <v>1525</v>
      </c>
      <c r="AM70" s="8">
        <f t="shared" si="9"/>
        <v>7874955</v>
      </c>
      <c r="AN70" s="8">
        <f t="shared" si="10"/>
        <v>1525</v>
      </c>
      <c r="AO70" s="8">
        <f t="shared" si="11"/>
        <v>7874955</v>
      </c>
      <c r="AP70" s="8">
        <f t="shared" si="19"/>
        <v>1525</v>
      </c>
      <c r="AQ70" s="8">
        <f t="shared" si="12"/>
        <v>7874955</v>
      </c>
      <c r="AR70" s="8">
        <f t="shared" si="20"/>
        <v>1525</v>
      </c>
      <c r="AS70" s="8">
        <f t="shared" si="22"/>
        <v>7874955</v>
      </c>
      <c r="AT70" s="8">
        <f t="shared" si="13"/>
        <v>1525</v>
      </c>
      <c r="AU70" s="8">
        <f t="shared" si="14"/>
        <v>7874955</v>
      </c>
      <c r="AV70" s="8">
        <f t="shared" si="32"/>
        <v>1525</v>
      </c>
      <c r="AW70" s="8">
        <f t="shared" si="33"/>
        <v>7874955</v>
      </c>
      <c r="AX70" s="8">
        <f t="shared" si="30"/>
        <v>1525</v>
      </c>
      <c r="AY70" s="11">
        <f t="shared" si="31"/>
        <v>7874955</v>
      </c>
      <c r="AZ70" s="8">
        <f t="shared" si="2"/>
        <v>1525</v>
      </c>
      <c r="BA70" s="8">
        <f t="shared" si="3"/>
        <v>7874955</v>
      </c>
      <c r="BB70" s="38" t="s">
        <v>105</v>
      </c>
      <c r="BC70" s="14" t="s">
        <v>105</v>
      </c>
    </row>
    <row r="71" spans="1:55" ht="13.5" customHeight="1" x14ac:dyDescent="0.15">
      <c r="A71" s="18" t="s">
        <v>59</v>
      </c>
      <c r="B71" s="8" t="s">
        <v>70</v>
      </c>
      <c r="C71" s="8" t="s">
        <v>70</v>
      </c>
      <c r="D71" s="8" t="s">
        <v>70</v>
      </c>
      <c r="E71" s="8" t="s">
        <v>70</v>
      </c>
      <c r="F71" s="8" t="s">
        <v>70</v>
      </c>
      <c r="G71" s="8" t="s">
        <v>70</v>
      </c>
      <c r="H71" s="8" t="s">
        <v>70</v>
      </c>
      <c r="I71" s="8" t="s">
        <v>70</v>
      </c>
      <c r="J71" s="8" t="s">
        <v>70</v>
      </c>
      <c r="K71" s="8" t="s">
        <v>70</v>
      </c>
      <c r="L71" s="8" t="s">
        <v>70</v>
      </c>
      <c r="M71" s="8" t="s">
        <v>70</v>
      </c>
      <c r="N71" s="8" t="s">
        <v>70</v>
      </c>
      <c r="O71" s="8" t="s">
        <v>70</v>
      </c>
      <c r="P71" s="8" t="s">
        <v>89</v>
      </c>
      <c r="Q71" s="8" t="s">
        <v>89</v>
      </c>
      <c r="R71" s="8" t="s">
        <v>81</v>
      </c>
      <c r="S71" s="8" t="s">
        <v>81</v>
      </c>
      <c r="T71" s="8" t="s">
        <v>81</v>
      </c>
      <c r="U71" s="8" t="s">
        <v>81</v>
      </c>
      <c r="V71" s="8" t="s">
        <v>70</v>
      </c>
      <c r="W71" s="8" t="s">
        <v>70</v>
      </c>
      <c r="X71" s="8" t="s">
        <v>70</v>
      </c>
      <c r="Y71" s="8" t="s">
        <v>70</v>
      </c>
      <c r="Z71" s="8" t="s">
        <v>70</v>
      </c>
      <c r="AA71" s="8" t="s">
        <v>70</v>
      </c>
      <c r="AB71" s="8" t="s">
        <v>105</v>
      </c>
      <c r="AC71" s="8" t="s">
        <v>105</v>
      </c>
      <c r="AD71" s="10" t="s">
        <v>105</v>
      </c>
      <c r="AE71" s="10" t="s">
        <v>105</v>
      </c>
      <c r="AF71" s="10" t="s">
        <v>105</v>
      </c>
      <c r="AG71" s="10" t="s">
        <v>105</v>
      </c>
      <c r="AH71" s="8">
        <v>276</v>
      </c>
      <c r="AI71" s="8">
        <v>1592606</v>
      </c>
      <c r="AJ71" s="8">
        <f t="shared" si="29"/>
        <v>276</v>
      </c>
      <c r="AK71" s="8">
        <f t="shared" si="28"/>
        <v>1592606</v>
      </c>
      <c r="AL71" s="8">
        <f t="shared" si="8"/>
        <v>276</v>
      </c>
      <c r="AM71" s="8">
        <f t="shared" si="9"/>
        <v>1592606</v>
      </c>
      <c r="AN71" s="8">
        <f t="shared" si="10"/>
        <v>276</v>
      </c>
      <c r="AO71" s="8">
        <f t="shared" si="11"/>
        <v>1592606</v>
      </c>
      <c r="AP71" s="8">
        <f t="shared" si="19"/>
        <v>276</v>
      </c>
      <c r="AQ71" s="8">
        <f t="shared" si="12"/>
        <v>1592606</v>
      </c>
      <c r="AR71" s="8">
        <f t="shared" si="20"/>
        <v>276</v>
      </c>
      <c r="AS71" s="8">
        <f t="shared" si="22"/>
        <v>1592606</v>
      </c>
      <c r="AT71" s="8">
        <f t="shared" si="13"/>
        <v>276</v>
      </c>
      <c r="AU71" s="8">
        <f t="shared" si="14"/>
        <v>1592606</v>
      </c>
      <c r="AV71" s="8">
        <f t="shared" si="32"/>
        <v>276</v>
      </c>
      <c r="AW71" s="8">
        <f t="shared" si="33"/>
        <v>1592606</v>
      </c>
      <c r="AX71" s="8">
        <f t="shared" si="30"/>
        <v>276</v>
      </c>
      <c r="AY71" s="11">
        <f t="shared" si="31"/>
        <v>1592606</v>
      </c>
      <c r="AZ71" s="8">
        <f t="shared" ref="AZ71:AZ83" si="34">SUM(AX71,AF71)</f>
        <v>276</v>
      </c>
      <c r="BA71" s="8">
        <f t="shared" ref="BA71:BA83" si="35">SUM(AY71,AG71)</f>
        <v>1592606</v>
      </c>
      <c r="BB71" s="38" t="s">
        <v>105</v>
      </c>
      <c r="BC71" s="14" t="s">
        <v>105</v>
      </c>
    </row>
    <row r="72" spans="1:55" ht="13.5" customHeight="1" x14ac:dyDescent="0.15">
      <c r="A72" s="18" t="s">
        <v>60</v>
      </c>
      <c r="B72" s="8" t="s">
        <v>70</v>
      </c>
      <c r="C72" s="8" t="s">
        <v>70</v>
      </c>
      <c r="D72" s="8" t="s">
        <v>70</v>
      </c>
      <c r="E72" s="8" t="s">
        <v>70</v>
      </c>
      <c r="F72" s="8" t="s">
        <v>70</v>
      </c>
      <c r="G72" s="8" t="s">
        <v>70</v>
      </c>
      <c r="H72" s="8" t="s">
        <v>70</v>
      </c>
      <c r="I72" s="8" t="s">
        <v>70</v>
      </c>
      <c r="J72" s="8" t="s">
        <v>70</v>
      </c>
      <c r="K72" s="8" t="s">
        <v>70</v>
      </c>
      <c r="L72" s="8" t="s">
        <v>70</v>
      </c>
      <c r="M72" s="8" t="s">
        <v>70</v>
      </c>
      <c r="N72" s="8" t="s">
        <v>70</v>
      </c>
      <c r="O72" s="8" t="s">
        <v>70</v>
      </c>
      <c r="P72" s="8" t="s">
        <v>89</v>
      </c>
      <c r="Q72" s="8" t="s">
        <v>89</v>
      </c>
      <c r="R72" s="8" t="s">
        <v>81</v>
      </c>
      <c r="S72" s="8" t="s">
        <v>81</v>
      </c>
      <c r="T72" s="8" t="s">
        <v>81</v>
      </c>
      <c r="U72" s="8" t="s">
        <v>81</v>
      </c>
      <c r="V72" s="8" t="s">
        <v>70</v>
      </c>
      <c r="W72" s="8" t="s">
        <v>70</v>
      </c>
      <c r="X72" s="8" t="s">
        <v>70</v>
      </c>
      <c r="Y72" s="8" t="s">
        <v>70</v>
      </c>
      <c r="Z72" s="8" t="s">
        <v>70</v>
      </c>
      <c r="AA72" s="8" t="s">
        <v>70</v>
      </c>
      <c r="AB72" s="8" t="s">
        <v>105</v>
      </c>
      <c r="AC72" s="8" t="s">
        <v>105</v>
      </c>
      <c r="AD72" s="10" t="s">
        <v>105</v>
      </c>
      <c r="AE72" s="10" t="s">
        <v>105</v>
      </c>
      <c r="AF72" s="10" t="s">
        <v>105</v>
      </c>
      <c r="AG72" s="10" t="s">
        <v>105</v>
      </c>
      <c r="AH72" s="8">
        <v>103</v>
      </c>
      <c r="AI72" s="8">
        <v>1453056</v>
      </c>
      <c r="AJ72" s="8">
        <f t="shared" si="29"/>
        <v>103</v>
      </c>
      <c r="AK72" s="8">
        <f t="shared" si="28"/>
        <v>1453056</v>
      </c>
      <c r="AL72" s="8">
        <f t="shared" si="8"/>
        <v>103</v>
      </c>
      <c r="AM72" s="8">
        <f t="shared" si="9"/>
        <v>1453056</v>
      </c>
      <c r="AN72" s="8">
        <f t="shared" si="10"/>
        <v>103</v>
      </c>
      <c r="AO72" s="8">
        <f t="shared" si="11"/>
        <v>1453056</v>
      </c>
      <c r="AP72" s="8">
        <f t="shared" si="19"/>
        <v>103</v>
      </c>
      <c r="AQ72" s="8">
        <f t="shared" si="12"/>
        <v>1453056</v>
      </c>
      <c r="AR72" s="8">
        <f t="shared" si="20"/>
        <v>103</v>
      </c>
      <c r="AS72" s="8">
        <f t="shared" si="22"/>
        <v>1453056</v>
      </c>
      <c r="AT72" s="8">
        <f t="shared" si="13"/>
        <v>103</v>
      </c>
      <c r="AU72" s="8">
        <f t="shared" si="14"/>
        <v>1453056</v>
      </c>
      <c r="AV72" s="8">
        <f t="shared" si="32"/>
        <v>103</v>
      </c>
      <c r="AW72" s="8">
        <f t="shared" si="33"/>
        <v>1453056</v>
      </c>
      <c r="AX72" s="8">
        <f t="shared" si="30"/>
        <v>103</v>
      </c>
      <c r="AY72" s="11">
        <f t="shared" si="31"/>
        <v>1453056</v>
      </c>
      <c r="AZ72" s="8">
        <f t="shared" si="34"/>
        <v>103</v>
      </c>
      <c r="BA72" s="8">
        <f t="shared" si="35"/>
        <v>1453056</v>
      </c>
      <c r="BB72" s="38" t="s">
        <v>105</v>
      </c>
      <c r="BC72" s="14" t="s">
        <v>105</v>
      </c>
    </row>
    <row r="73" spans="1:55" ht="13.5" customHeight="1" x14ac:dyDescent="0.15">
      <c r="A73" s="18" t="s">
        <v>61</v>
      </c>
      <c r="B73" s="8" t="s">
        <v>70</v>
      </c>
      <c r="C73" s="8" t="s">
        <v>70</v>
      </c>
      <c r="D73" s="8" t="s">
        <v>70</v>
      </c>
      <c r="E73" s="8" t="s">
        <v>70</v>
      </c>
      <c r="F73" s="8" t="s">
        <v>70</v>
      </c>
      <c r="G73" s="8" t="s">
        <v>70</v>
      </c>
      <c r="H73" s="8" t="s">
        <v>70</v>
      </c>
      <c r="I73" s="8" t="s">
        <v>70</v>
      </c>
      <c r="J73" s="8" t="s">
        <v>70</v>
      </c>
      <c r="K73" s="8" t="s">
        <v>70</v>
      </c>
      <c r="L73" s="8" t="s">
        <v>70</v>
      </c>
      <c r="M73" s="8" t="s">
        <v>70</v>
      </c>
      <c r="N73" s="8" t="s">
        <v>70</v>
      </c>
      <c r="O73" s="8" t="s">
        <v>70</v>
      </c>
      <c r="P73" s="8" t="s">
        <v>89</v>
      </c>
      <c r="Q73" s="8" t="s">
        <v>89</v>
      </c>
      <c r="R73" s="8" t="s">
        <v>81</v>
      </c>
      <c r="S73" s="8" t="s">
        <v>81</v>
      </c>
      <c r="T73" s="8" t="s">
        <v>81</v>
      </c>
      <c r="U73" s="8" t="s">
        <v>81</v>
      </c>
      <c r="V73" s="8" t="s">
        <v>70</v>
      </c>
      <c r="W73" s="8" t="s">
        <v>70</v>
      </c>
      <c r="X73" s="8" t="s">
        <v>70</v>
      </c>
      <c r="Y73" s="8" t="s">
        <v>70</v>
      </c>
      <c r="Z73" s="8" t="s">
        <v>70</v>
      </c>
      <c r="AA73" s="8" t="s">
        <v>70</v>
      </c>
      <c r="AB73" s="8" t="s">
        <v>105</v>
      </c>
      <c r="AC73" s="8" t="s">
        <v>105</v>
      </c>
      <c r="AD73" s="10" t="s">
        <v>105</v>
      </c>
      <c r="AE73" s="10" t="s">
        <v>105</v>
      </c>
      <c r="AF73" s="10" t="s">
        <v>105</v>
      </c>
      <c r="AG73" s="10" t="s">
        <v>105</v>
      </c>
      <c r="AH73" s="8">
        <v>110</v>
      </c>
      <c r="AI73" s="8">
        <v>2392807</v>
      </c>
      <c r="AJ73" s="8">
        <f t="shared" si="29"/>
        <v>110</v>
      </c>
      <c r="AK73" s="8">
        <f t="shared" si="28"/>
        <v>2392807</v>
      </c>
      <c r="AL73" s="8">
        <f t="shared" si="8"/>
        <v>110</v>
      </c>
      <c r="AM73" s="8">
        <f t="shared" si="9"/>
        <v>2392807</v>
      </c>
      <c r="AN73" s="8">
        <f t="shared" si="10"/>
        <v>110</v>
      </c>
      <c r="AO73" s="8">
        <f t="shared" si="11"/>
        <v>2392807</v>
      </c>
      <c r="AP73" s="8">
        <f t="shared" si="19"/>
        <v>110</v>
      </c>
      <c r="AQ73" s="8">
        <f t="shared" si="12"/>
        <v>2392807</v>
      </c>
      <c r="AR73" s="8">
        <f t="shared" si="20"/>
        <v>110</v>
      </c>
      <c r="AS73" s="8">
        <f t="shared" si="22"/>
        <v>2392807</v>
      </c>
      <c r="AT73" s="8">
        <f t="shared" si="13"/>
        <v>110</v>
      </c>
      <c r="AU73" s="8">
        <f t="shared" si="14"/>
        <v>2392807</v>
      </c>
      <c r="AV73" s="8">
        <f t="shared" si="32"/>
        <v>110</v>
      </c>
      <c r="AW73" s="8">
        <f t="shared" si="33"/>
        <v>2392807</v>
      </c>
      <c r="AX73" s="8">
        <f t="shared" si="30"/>
        <v>110</v>
      </c>
      <c r="AY73" s="11">
        <f t="shared" si="31"/>
        <v>2392807</v>
      </c>
      <c r="AZ73" s="8">
        <f t="shared" si="34"/>
        <v>110</v>
      </c>
      <c r="BA73" s="8">
        <f t="shared" si="35"/>
        <v>2392807</v>
      </c>
      <c r="BB73" s="38" t="s">
        <v>105</v>
      </c>
      <c r="BC73" s="14" t="s">
        <v>105</v>
      </c>
    </row>
    <row r="74" spans="1:55" ht="13.5" customHeight="1" x14ac:dyDescent="0.15">
      <c r="A74" s="18" t="s">
        <v>62</v>
      </c>
      <c r="B74" s="8" t="s">
        <v>70</v>
      </c>
      <c r="C74" s="8" t="s">
        <v>70</v>
      </c>
      <c r="D74" s="8" t="s">
        <v>70</v>
      </c>
      <c r="E74" s="8" t="s">
        <v>70</v>
      </c>
      <c r="F74" s="8" t="s">
        <v>70</v>
      </c>
      <c r="G74" s="8" t="s">
        <v>70</v>
      </c>
      <c r="H74" s="8" t="s">
        <v>70</v>
      </c>
      <c r="I74" s="8" t="s">
        <v>70</v>
      </c>
      <c r="J74" s="8" t="s">
        <v>70</v>
      </c>
      <c r="K74" s="8" t="s">
        <v>70</v>
      </c>
      <c r="L74" s="8" t="s">
        <v>70</v>
      </c>
      <c r="M74" s="8" t="s">
        <v>70</v>
      </c>
      <c r="N74" s="8" t="s">
        <v>70</v>
      </c>
      <c r="O74" s="8" t="s">
        <v>70</v>
      </c>
      <c r="P74" s="8" t="s">
        <v>89</v>
      </c>
      <c r="Q74" s="8" t="s">
        <v>89</v>
      </c>
      <c r="R74" s="8" t="s">
        <v>81</v>
      </c>
      <c r="S74" s="8" t="s">
        <v>81</v>
      </c>
      <c r="T74" s="8" t="s">
        <v>81</v>
      </c>
      <c r="U74" s="8" t="s">
        <v>81</v>
      </c>
      <c r="V74" s="8" t="s">
        <v>70</v>
      </c>
      <c r="W74" s="8" t="s">
        <v>70</v>
      </c>
      <c r="X74" s="8" t="s">
        <v>70</v>
      </c>
      <c r="Y74" s="8" t="s">
        <v>70</v>
      </c>
      <c r="Z74" s="8" t="s">
        <v>70</v>
      </c>
      <c r="AA74" s="8" t="s">
        <v>70</v>
      </c>
      <c r="AB74" s="8" t="s">
        <v>105</v>
      </c>
      <c r="AC74" s="8" t="s">
        <v>105</v>
      </c>
      <c r="AD74" s="10" t="s">
        <v>105</v>
      </c>
      <c r="AE74" s="10" t="s">
        <v>105</v>
      </c>
      <c r="AF74" s="10" t="s">
        <v>105</v>
      </c>
      <c r="AG74" s="10" t="s">
        <v>105</v>
      </c>
      <c r="AH74" s="8">
        <v>102</v>
      </c>
      <c r="AI74" s="8">
        <v>449938</v>
      </c>
      <c r="AJ74" s="8">
        <f t="shared" si="29"/>
        <v>102</v>
      </c>
      <c r="AK74" s="8">
        <f t="shared" si="28"/>
        <v>449938</v>
      </c>
      <c r="AL74" s="8">
        <f t="shared" si="8"/>
        <v>102</v>
      </c>
      <c r="AM74" s="8">
        <f t="shared" si="9"/>
        <v>449938</v>
      </c>
      <c r="AN74" s="8">
        <f t="shared" si="10"/>
        <v>102</v>
      </c>
      <c r="AO74" s="8">
        <f t="shared" si="11"/>
        <v>449938</v>
      </c>
      <c r="AP74" s="8">
        <f t="shared" si="19"/>
        <v>102</v>
      </c>
      <c r="AQ74" s="8">
        <f t="shared" si="12"/>
        <v>449938</v>
      </c>
      <c r="AR74" s="8">
        <f t="shared" si="20"/>
        <v>102</v>
      </c>
      <c r="AS74" s="8">
        <f t="shared" si="22"/>
        <v>449938</v>
      </c>
      <c r="AT74" s="8">
        <f t="shared" si="13"/>
        <v>102</v>
      </c>
      <c r="AU74" s="8">
        <f t="shared" si="14"/>
        <v>449938</v>
      </c>
      <c r="AV74" s="8">
        <f t="shared" si="32"/>
        <v>102</v>
      </c>
      <c r="AW74" s="8">
        <f t="shared" si="33"/>
        <v>449938</v>
      </c>
      <c r="AX74" s="8">
        <f t="shared" si="30"/>
        <v>102</v>
      </c>
      <c r="AY74" s="11">
        <f t="shared" si="31"/>
        <v>449938</v>
      </c>
      <c r="AZ74" s="8">
        <f t="shared" si="34"/>
        <v>102</v>
      </c>
      <c r="BA74" s="8">
        <f t="shared" si="35"/>
        <v>449938</v>
      </c>
      <c r="BB74" s="38" t="s">
        <v>105</v>
      </c>
      <c r="BC74" s="14" t="s">
        <v>105</v>
      </c>
    </row>
    <row r="75" spans="1:55" ht="13.5" customHeight="1" x14ac:dyDescent="0.15">
      <c r="A75" s="18" t="s">
        <v>63</v>
      </c>
      <c r="B75" s="8" t="s">
        <v>70</v>
      </c>
      <c r="C75" s="8" t="s">
        <v>70</v>
      </c>
      <c r="D75" s="8" t="s">
        <v>70</v>
      </c>
      <c r="E75" s="8" t="s">
        <v>70</v>
      </c>
      <c r="F75" s="8" t="s">
        <v>70</v>
      </c>
      <c r="G75" s="8" t="s">
        <v>70</v>
      </c>
      <c r="H75" s="8" t="s">
        <v>70</v>
      </c>
      <c r="I75" s="8" t="s">
        <v>70</v>
      </c>
      <c r="J75" s="8" t="s">
        <v>70</v>
      </c>
      <c r="K75" s="8" t="s">
        <v>70</v>
      </c>
      <c r="L75" s="8" t="s">
        <v>70</v>
      </c>
      <c r="M75" s="8" t="s">
        <v>70</v>
      </c>
      <c r="N75" s="8" t="s">
        <v>70</v>
      </c>
      <c r="O75" s="8" t="s">
        <v>70</v>
      </c>
      <c r="P75" s="8" t="s">
        <v>89</v>
      </c>
      <c r="Q75" s="8" t="s">
        <v>89</v>
      </c>
      <c r="R75" s="8" t="s">
        <v>81</v>
      </c>
      <c r="S75" s="8" t="s">
        <v>81</v>
      </c>
      <c r="T75" s="8" t="s">
        <v>81</v>
      </c>
      <c r="U75" s="8" t="s">
        <v>81</v>
      </c>
      <c r="V75" s="8" t="s">
        <v>70</v>
      </c>
      <c r="W75" s="8" t="s">
        <v>70</v>
      </c>
      <c r="X75" s="8" t="s">
        <v>70</v>
      </c>
      <c r="Y75" s="8" t="s">
        <v>70</v>
      </c>
      <c r="Z75" s="8" t="s">
        <v>70</v>
      </c>
      <c r="AA75" s="8" t="s">
        <v>70</v>
      </c>
      <c r="AB75" s="8" t="s">
        <v>105</v>
      </c>
      <c r="AC75" s="8" t="s">
        <v>105</v>
      </c>
      <c r="AD75" s="10" t="s">
        <v>105</v>
      </c>
      <c r="AE75" s="10" t="s">
        <v>105</v>
      </c>
      <c r="AF75" s="10" t="s">
        <v>105</v>
      </c>
      <c r="AG75" s="10" t="s">
        <v>105</v>
      </c>
      <c r="AH75" s="8">
        <v>2026</v>
      </c>
      <c r="AI75" s="8">
        <v>15216053</v>
      </c>
      <c r="AJ75" s="8">
        <f t="shared" si="29"/>
        <v>2026</v>
      </c>
      <c r="AK75" s="8">
        <f t="shared" si="28"/>
        <v>15216053</v>
      </c>
      <c r="AL75" s="8">
        <f t="shared" si="8"/>
        <v>2026</v>
      </c>
      <c r="AM75" s="8">
        <f t="shared" si="9"/>
        <v>15216053</v>
      </c>
      <c r="AN75" s="8">
        <f t="shared" si="10"/>
        <v>2026</v>
      </c>
      <c r="AO75" s="8">
        <f t="shared" si="11"/>
        <v>15216053</v>
      </c>
      <c r="AP75" s="8">
        <f t="shared" si="19"/>
        <v>2026</v>
      </c>
      <c r="AQ75" s="8">
        <f t="shared" si="12"/>
        <v>15216053</v>
      </c>
      <c r="AR75" s="8">
        <f t="shared" si="20"/>
        <v>2026</v>
      </c>
      <c r="AS75" s="8">
        <f t="shared" si="22"/>
        <v>15216053</v>
      </c>
      <c r="AT75" s="8">
        <f t="shared" si="13"/>
        <v>2026</v>
      </c>
      <c r="AU75" s="8">
        <f t="shared" si="14"/>
        <v>15216053</v>
      </c>
      <c r="AV75" s="8">
        <f t="shared" si="32"/>
        <v>2026</v>
      </c>
      <c r="AW75" s="8">
        <f t="shared" si="33"/>
        <v>15216053</v>
      </c>
      <c r="AX75" s="8">
        <f t="shared" si="30"/>
        <v>2026</v>
      </c>
      <c r="AY75" s="11">
        <f t="shared" si="31"/>
        <v>15216053</v>
      </c>
      <c r="AZ75" s="8">
        <f t="shared" si="34"/>
        <v>2026</v>
      </c>
      <c r="BA75" s="8">
        <f t="shared" si="35"/>
        <v>15216053</v>
      </c>
      <c r="BB75" s="38" t="s">
        <v>105</v>
      </c>
      <c r="BC75" s="14" t="s">
        <v>105</v>
      </c>
    </row>
    <row r="76" spans="1:55" ht="13.5" customHeight="1" x14ac:dyDescent="0.15">
      <c r="A76" s="18" t="s">
        <v>108</v>
      </c>
      <c r="B76" s="8" t="s">
        <v>70</v>
      </c>
      <c r="C76" s="8" t="s">
        <v>70</v>
      </c>
      <c r="D76" s="8" t="s">
        <v>70</v>
      </c>
      <c r="E76" s="8" t="s">
        <v>70</v>
      </c>
      <c r="F76" s="8" t="s">
        <v>70</v>
      </c>
      <c r="G76" s="8" t="s">
        <v>70</v>
      </c>
      <c r="H76" s="8" t="s">
        <v>70</v>
      </c>
      <c r="I76" s="8" t="s">
        <v>70</v>
      </c>
      <c r="J76" s="8" t="s">
        <v>70</v>
      </c>
      <c r="K76" s="8" t="s">
        <v>70</v>
      </c>
      <c r="L76" s="8" t="s">
        <v>70</v>
      </c>
      <c r="M76" s="8" t="s">
        <v>70</v>
      </c>
      <c r="N76" s="8" t="s">
        <v>70</v>
      </c>
      <c r="O76" s="8" t="s">
        <v>70</v>
      </c>
      <c r="P76" s="8" t="s">
        <v>89</v>
      </c>
      <c r="Q76" s="8" t="s">
        <v>89</v>
      </c>
      <c r="R76" s="8" t="s">
        <v>81</v>
      </c>
      <c r="S76" s="8" t="s">
        <v>81</v>
      </c>
      <c r="T76" s="8" t="s">
        <v>81</v>
      </c>
      <c r="U76" s="8" t="s">
        <v>81</v>
      </c>
      <c r="V76" s="8" t="s">
        <v>70</v>
      </c>
      <c r="W76" s="8" t="s">
        <v>70</v>
      </c>
      <c r="X76" s="8" t="s">
        <v>70</v>
      </c>
      <c r="Y76" s="8" t="s">
        <v>70</v>
      </c>
      <c r="Z76" s="8" t="s">
        <v>70</v>
      </c>
      <c r="AA76" s="8" t="s">
        <v>70</v>
      </c>
      <c r="AB76" s="8" t="s">
        <v>105</v>
      </c>
      <c r="AC76" s="8" t="s">
        <v>105</v>
      </c>
      <c r="AD76" s="10" t="s">
        <v>105</v>
      </c>
      <c r="AE76" s="10" t="s">
        <v>105</v>
      </c>
      <c r="AF76" s="10" t="s">
        <v>105</v>
      </c>
      <c r="AG76" s="10" t="s">
        <v>105</v>
      </c>
      <c r="AH76" s="8">
        <v>10</v>
      </c>
      <c r="AI76" s="8">
        <v>11279</v>
      </c>
      <c r="AJ76" s="8">
        <f t="shared" si="29"/>
        <v>10</v>
      </c>
      <c r="AK76" s="8">
        <f t="shared" si="28"/>
        <v>11279</v>
      </c>
      <c r="AL76" s="8">
        <f t="shared" si="8"/>
        <v>10</v>
      </c>
      <c r="AM76" s="8">
        <f t="shared" si="9"/>
        <v>11279</v>
      </c>
      <c r="AN76" s="8">
        <f t="shared" si="10"/>
        <v>10</v>
      </c>
      <c r="AO76" s="8">
        <f t="shared" si="11"/>
        <v>11279</v>
      </c>
      <c r="AP76" s="8">
        <f t="shared" si="19"/>
        <v>10</v>
      </c>
      <c r="AQ76" s="8">
        <f t="shared" si="12"/>
        <v>11279</v>
      </c>
      <c r="AR76" s="8">
        <f t="shared" si="20"/>
        <v>10</v>
      </c>
      <c r="AS76" s="8">
        <f t="shared" si="22"/>
        <v>11279</v>
      </c>
      <c r="AT76" s="8">
        <f t="shared" si="13"/>
        <v>10</v>
      </c>
      <c r="AU76" s="8">
        <f t="shared" si="14"/>
        <v>11279</v>
      </c>
      <c r="AV76" s="8">
        <f t="shared" si="32"/>
        <v>10</v>
      </c>
      <c r="AW76" s="8">
        <f t="shared" si="33"/>
        <v>11279</v>
      </c>
      <c r="AX76" s="8">
        <f t="shared" si="30"/>
        <v>10</v>
      </c>
      <c r="AY76" s="11">
        <f t="shared" si="31"/>
        <v>11279</v>
      </c>
      <c r="AZ76" s="8">
        <f t="shared" si="34"/>
        <v>10</v>
      </c>
      <c r="BA76" s="8">
        <f t="shared" si="35"/>
        <v>11279</v>
      </c>
      <c r="BB76" s="38" t="s">
        <v>105</v>
      </c>
      <c r="BC76" s="14" t="s">
        <v>105</v>
      </c>
    </row>
    <row r="77" spans="1:55" ht="13.5" customHeight="1" x14ac:dyDescent="0.15">
      <c r="A77" s="18" t="s">
        <v>64</v>
      </c>
      <c r="B77" s="8" t="s">
        <v>70</v>
      </c>
      <c r="C77" s="8" t="s">
        <v>70</v>
      </c>
      <c r="D77" s="8" t="s">
        <v>70</v>
      </c>
      <c r="E77" s="8" t="s">
        <v>70</v>
      </c>
      <c r="F77" s="8" t="s">
        <v>70</v>
      </c>
      <c r="G77" s="8" t="s">
        <v>70</v>
      </c>
      <c r="H77" s="8" t="s">
        <v>70</v>
      </c>
      <c r="I77" s="8" t="s">
        <v>70</v>
      </c>
      <c r="J77" s="8" t="s">
        <v>70</v>
      </c>
      <c r="K77" s="8" t="s">
        <v>70</v>
      </c>
      <c r="L77" s="8" t="s">
        <v>70</v>
      </c>
      <c r="M77" s="8" t="s">
        <v>70</v>
      </c>
      <c r="N77" s="8" t="s">
        <v>70</v>
      </c>
      <c r="O77" s="8" t="s">
        <v>70</v>
      </c>
      <c r="P77" s="8" t="s">
        <v>89</v>
      </c>
      <c r="Q77" s="8" t="s">
        <v>89</v>
      </c>
      <c r="R77" s="8" t="s">
        <v>81</v>
      </c>
      <c r="S77" s="8" t="s">
        <v>81</v>
      </c>
      <c r="T77" s="8" t="s">
        <v>81</v>
      </c>
      <c r="U77" s="8" t="s">
        <v>81</v>
      </c>
      <c r="V77" s="8" t="s">
        <v>70</v>
      </c>
      <c r="W77" s="8" t="s">
        <v>70</v>
      </c>
      <c r="X77" s="8" t="s">
        <v>70</v>
      </c>
      <c r="Y77" s="8" t="s">
        <v>70</v>
      </c>
      <c r="Z77" s="8" t="s">
        <v>70</v>
      </c>
      <c r="AA77" s="8" t="s">
        <v>70</v>
      </c>
      <c r="AB77" s="8" t="s">
        <v>105</v>
      </c>
      <c r="AC77" s="8" t="s">
        <v>105</v>
      </c>
      <c r="AD77" s="10" t="s">
        <v>105</v>
      </c>
      <c r="AE77" s="10" t="s">
        <v>105</v>
      </c>
      <c r="AF77" s="10" t="s">
        <v>105</v>
      </c>
      <c r="AG77" s="10" t="s">
        <v>105</v>
      </c>
      <c r="AH77" s="8">
        <v>7</v>
      </c>
      <c r="AI77" s="8">
        <v>278499</v>
      </c>
      <c r="AJ77" s="8">
        <f t="shared" ref="AJ77:AJ82" si="36">SUM(AH77,P77)</f>
        <v>7</v>
      </c>
      <c r="AK77" s="8">
        <f t="shared" si="28"/>
        <v>278499</v>
      </c>
      <c r="AL77" s="8">
        <f t="shared" ref="AL77:AL83" si="37">SUM(AJ77,R77)</f>
        <v>7</v>
      </c>
      <c r="AM77" s="8">
        <f t="shared" ref="AM77:AM83" si="38">SUM(AK77,S77)</f>
        <v>278499</v>
      </c>
      <c r="AN77" s="8">
        <f t="shared" ref="AN77:AN83" si="39">SUM(AL77,T77)</f>
        <v>7</v>
      </c>
      <c r="AO77" s="8">
        <f t="shared" ref="AO77:AO83" si="40">SUM(AM77,U77)</f>
        <v>278499</v>
      </c>
      <c r="AP77" s="8">
        <f t="shared" ref="AP77:AP83" si="41">SUM(AN77,V77)</f>
        <v>7</v>
      </c>
      <c r="AQ77" s="8">
        <f t="shared" ref="AQ77:AQ83" si="42">SUM(AO77,W77)</f>
        <v>278499</v>
      </c>
      <c r="AR77" s="8">
        <f t="shared" si="20"/>
        <v>7</v>
      </c>
      <c r="AS77" s="8">
        <f t="shared" si="22"/>
        <v>278499</v>
      </c>
      <c r="AT77" s="8">
        <f t="shared" ref="AT77:AT83" si="43">SUM(AR77,Z77)</f>
        <v>7</v>
      </c>
      <c r="AU77" s="8">
        <f t="shared" ref="AU77:AU83" si="44">SUM(AS77,AA77)</f>
        <v>278499</v>
      </c>
      <c r="AV77" s="8">
        <f t="shared" si="32"/>
        <v>7</v>
      </c>
      <c r="AW77" s="8">
        <f t="shared" si="33"/>
        <v>278499</v>
      </c>
      <c r="AX77" s="8">
        <f t="shared" si="30"/>
        <v>7</v>
      </c>
      <c r="AY77" s="11">
        <f t="shared" si="31"/>
        <v>278499</v>
      </c>
      <c r="AZ77" s="8">
        <f t="shared" si="34"/>
        <v>7</v>
      </c>
      <c r="BA77" s="8">
        <f t="shared" si="35"/>
        <v>278499</v>
      </c>
      <c r="BB77" s="38" t="s">
        <v>105</v>
      </c>
      <c r="BC77" s="14" t="s">
        <v>105</v>
      </c>
    </row>
    <row r="78" spans="1:55" ht="13.5" customHeight="1" x14ac:dyDescent="0.15">
      <c r="A78" s="18" t="s">
        <v>65</v>
      </c>
      <c r="B78" s="8" t="s">
        <v>70</v>
      </c>
      <c r="C78" s="8" t="s">
        <v>70</v>
      </c>
      <c r="D78" s="8" t="s">
        <v>70</v>
      </c>
      <c r="E78" s="8" t="s">
        <v>70</v>
      </c>
      <c r="F78" s="8" t="s">
        <v>70</v>
      </c>
      <c r="G78" s="8" t="s">
        <v>70</v>
      </c>
      <c r="H78" s="8" t="s">
        <v>70</v>
      </c>
      <c r="I78" s="8" t="s">
        <v>70</v>
      </c>
      <c r="J78" s="8" t="s">
        <v>70</v>
      </c>
      <c r="K78" s="8" t="s">
        <v>70</v>
      </c>
      <c r="L78" s="8" t="s">
        <v>70</v>
      </c>
      <c r="M78" s="8" t="s">
        <v>70</v>
      </c>
      <c r="N78" s="8" t="s">
        <v>70</v>
      </c>
      <c r="O78" s="8" t="s">
        <v>70</v>
      </c>
      <c r="P78" s="8" t="s">
        <v>89</v>
      </c>
      <c r="Q78" s="8" t="s">
        <v>89</v>
      </c>
      <c r="R78" s="8" t="s">
        <v>81</v>
      </c>
      <c r="S78" s="8" t="s">
        <v>81</v>
      </c>
      <c r="T78" s="8" t="s">
        <v>81</v>
      </c>
      <c r="U78" s="8" t="s">
        <v>81</v>
      </c>
      <c r="V78" s="8" t="s">
        <v>70</v>
      </c>
      <c r="W78" s="8" t="s">
        <v>70</v>
      </c>
      <c r="X78" s="8" t="s">
        <v>70</v>
      </c>
      <c r="Y78" s="8" t="s">
        <v>70</v>
      </c>
      <c r="Z78" s="8" t="s">
        <v>70</v>
      </c>
      <c r="AA78" s="8" t="s">
        <v>70</v>
      </c>
      <c r="AB78" s="8" t="s">
        <v>105</v>
      </c>
      <c r="AC78" s="8" t="s">
        <v>105</v>
      </c>
      <c r="AD78" s="10" t="s">
        <v>105</v>
      </c>
      <c r="AE78" s="10" t="s">
        <v>105</v>
      </c>
      <c r="AF78" s="10" t="s">
        <v>105</v>
      </c>
      <c r="AG78" s="10" t="s">
        <v>105</v>
      </c>
      <c r="AH78" s="8">
        <v>15</v>
      </c>
      <c r="AI78" s="8">
        <v>73203</v>
      </c>
      <c r="AJ78" s="8">
        <f t="shared" si="36"/>
        <v>15</v>
      </c>
      <c r="AK78" s="8">
        <f t="shared" si="28"/>
        <v>73203</v>
      </c>
      <c r="AL78" s="8">
        <f t="shared" si="37"/>
        <v>15</v>
      </c>
      <c r="AM78" s="8">
        <f t="shared" si="38"/>
        <v>73203</v>
      </c>
      <c r="AN78" s="8">
        <f t="shared" si="39"/>
        <v>15</v>
      </c>
      <c r="AO78" s="8">
        <f t="shared" si="40"/>
        <v>73203</v>
      </c>
      <c r="AP78" s="8">
        <f t="shared" si="41"/>
        <v>15</v>
      </c>
      <c r="AQ78" s="8">
        <f t="shared" si="42"/>
        <v>73203</v>
      </c>
      <c r="AR78" s="8">
        <f t="shared" ref="AR78:AR83" si="45">SUM(AP78,X78)</f>
        <v>15</v>
      </c>
      <c r="AS78" s="8">
        <f t="shared" si="22"/>
        <v>73203</v>
      </c>
      <c r="AT78" s="8">
        <f t="shared" si="43"/>
        <v>15</v>
      </c>
      <c r="AU78" s="8">
        <f t="shared" si="44"/>
        <v>73203</v>
      </c>
      <c r="AV78" s="8">
        <f t="shared" si="32"/>
        <v>15</v>
      </c>
      <c r="AW78" s="8">
        <f t="shared" si="33"/>
        <v>73203</v>
      </c>
      <c r="AX78" s="8">
        <f t="shared" si="30"/>
        <v>15</v>
      </c>
      <c r="AY78" s="11">
        <f t="shared" si="31"/>
        <v>73203</v>
      </c>
      <c r="AZ78" s="8">
        <f t="shared" si="34"/>
        <v>15</v>
      </c>
      <c r="BA78" s="8">
        <f t="shared" si="35"/>
        <v>73203</v>
      </c>
      <c r="BB78" s="38" t="s">
        <v>105</v>
      </c>
      <c r="BC78" s="14" t="s">
        <v>105</v>
      </c>
    </row>
    <row r="79" spans="1:55" ht="13.5" customHeight="1" x14ac:dyDescent="0.15">
      <c r="A79" s="40" t="s">
        <v>66</v>
      </c>
      <c r="B79" s="8" t="s">
        <v>70</v>
      </c>
      <c r="C79" s="8" t="s">
        <v>70</v>
      </c>
      <c r="D79" s="8" t="s">
        <v>70</v>
      </c>
      <c r="E79" s="8" t="s">
        <v>70</v>
      </c>
      <c r="F79" s="8" t="s">
        <v>70</v>
      </c>
      <c r="G79" s="8" t="s">
        <v>70</v>
      </c>
      <c r="H79" s="8" t="s">
        <v>70</v>
      </c>
      <c r="I79" s="8" t="s">
        <v>70</v>
      </c>
      <c r="J79" s="8" t="s">
        <v>70</v>
      </c>
      <c r="K79" s="8" t="s">
        <v>70</v>
      </c>
      <c r="L79" s="8" t="s">
        <v>70</v>
      </c>
      <c r="M79" s="8" t="s">
        <v>70</v>
      </c>
      <c r="N79" s="8" t="s">
        <v>70</v>
      </c>
      <c r="O79" s="8" t="s">
        <v>70</v>
      </c>
      <c r="P79" s="8" t="s">
        <v>89</v>
      </c>
      <c r="Q79" s="8" t="s">
        <v>89</v>
      </c>
      <c r="R79" s="8" t="s">
        <v>81</v>
      </c>
      <c r="S79" s="8" t="s">
        <v>81</v>
      </c>
      <c r="T79" s="8" t="s">
        <v>81</v>
      </c>
      <c r="U79" s="8" t="s">
        <v>81</v>
      </c>
      <c r="V79" s="8" t="s">
        <v>70</v>
      </c>
      <c r="W79" s="8" t="s">
        <v>70</v>
      </c>
      <c r="X79" s="8" t="s">
        <v>70</v>
      </c>
      <c r="Y79" s="8" t="s">
        <v>70</v>
      </c>
      <c r="Z79" s="8" t="s">
        <v>70</v>
      </c>
      <c r="AA79" s="8" t="s">
        <v>70</v>
      </c>
      <c r="AB79" s="8" t="s">
        <v>105</v>
      </c>
      <c r="AC79" s="8" t="s">
        <v>105</v>
      </c>
      <c r="AD79" s="10" t="s">
        <v>105</v>
      </c>
      <c r="AE79" s="10" t="s">
        <v>105</v>
      </c>
      <c r="AF79" s="10" t="s">
        <v>105</v>
      </c>
      <c r="AG79" s="10" t="s">
        <v>105</v>
      </c>
      <c r="AH79" s="8">
        <v>1</v>
      </c>
      <c r="AI79" s="8">
        <v>5047</v>
      </c>
      <c r="AJ79" s="8">
        <f t="shared" si="36"/>
        <v>1</v>
      </c>
      <c r="AK79" s="8">
        <f t="shared" si="28"/>
        <v>5047</v>
      </c>
      <c r="AL79" s="8">
        <f t="shared" si="37"/>
        <v>1</v>
      </c>
      <c r="AM79" s="8">
        <f t="shared" si="38"/>
        <v>5047</v>
      </c>
      <c r="AN79" s="8">
        <f t="shared" si="39"/>
        <v>1</v>
      </c>
      <c r="AO79" s="8">
        <f t="shared" si="40"/>
        <v>5047</v>
      </c>
      <c r="AP79" s="8">
        <f t="shared" si="41"/>
        <v>1</v>
      </c>
      <c r="AQ79" s="8">
        <f t="shared" si="42"/>
        <v>5047</v>
      </c>
      <c r="AR79" s="8">
        <f t="shared" si="45"/>
        <v>1</v>
      </c>
      <c r="AS79" s="8">
        <f t="shared" si="22"/>
        <v>5047</v>
      </c>
      <c r="AT79" s="8">
        <f t="shared" si="43"/>
        <v>1</v>
      </c>
      <c r="AU79" s="8">
        <f t="shared" si="44"/>
        <v>5047</v>
      </c>
      <c r="AV79" s="8">
        <f t="shared" si="32"/>
        <v>1</v>
      </c>
      <c r="AW79" s="8">
        <f t="shared" si="33"/>
        <v>5047</v>
      </c>
      <c r="AX79" s="8">
        <f t="shared" si="30"/>
        <v>1</v>
      </c>
      <c r="AY79" s="11">
        <f t="shared" si="31"/>
        <v>5047</v>
      </c>
      <c r="AZ79" s="8">
        <f t="shared" si="34"/>
        <v>1</v>
      </c>
      <c r="BA79" s="8">
        <f t="shared" si="35"/>
        <v>5047</v>
      </c>
      <c r="BB79" s="38" t="s">
        <v>105</v>
      </c>
      <c r="BC79" s="14" t="s">
        <v>105</v>
      </c>
    </row>
    <row r="80" spans="1:55" ht="13.5" customHeight="1" x14ac:dyDescent="0.15">
      <c r="A80" s="18" t="s">
        <v>67</v>
      </c>
      <c r="B80" s="8" t="s">
        <v>70</v>
      </c>
      <c r="C80" s="8" t="s">
        <v>70</v>
      </c>
      <c r="D80" s="8" t="s">
        <v>70</v>
      </c>
      <c r="E80" s="8" t="s">
        <v>70</v>
      </c>
      <c r="F80" s="8" t="s">
        <v>70</v>
      </c>
      <c r="G80" s="8" t="s">
        <v>70</v>
      </c>
      <c r="H80" s="8" t="s">
        <v>70</v>
      </c>
      <c r="I80" s="8" t="s">
        <v>70</v>
      </c>
      <c r="J80" s="8" t="s">
        <v>70</v>
      </c>
      <c r="K80" s="8" t="s">
        <v>70</v>
      </c>
      <c r="L80" s="8" t="s">
        <v>70</v>
      </c>
      <c r="M80" s="8" t="s">
        <v>70</v>
      </c>
      <c r="N80" s="8" t="s">
        <v>70</v>
      </c>
      <c r="O80" s="8" t="s">
        <v>70</v>
      </c>
      <c r="P80" s="8" t="s">
        <v>89</v>
      </c>
      <c r="Q80" s="8" t="s">
        <v>89</v>
      </c>
      <c r="R80" s="8" t="s">
        <v>81</v>
      </c>
      <c r="S80" s="8" t="s">
        <v>81</v>
      </c>
      <c r="T80" s="8" t="s">
        <v>81</v>
      </c>
      <c r="U80" s="8" t="s">
        <v>81</v>
      </c>
      <c r="V80" s="8" t="s">
        <v>70</v>
      </c>
      <c r="W80" s="8" t="s">
        <v>70</v>
      </c>
      <c r="X80" s="8" t="s">
        <v>70</v>
      </c>
      <c r="Y80" s="8" t="s">
        <v>70</v>
      </c>
      <c r="Z80" s="8" t="s">
        <v>70</v>
      </c>
      <c r="AA80" s="8" t="s">
        <v>70</v>
      </c>
      <c r="AB80" s="8" t="s">
        <v>105</v>
      </c>
      <c r="AC80" s="8" t="s">
        <v>105</v>
      </c>
      <c r="AD80" s="10" t="s">
        <v>105</v>
      </c>
      <c r="AE80" s="10" t="s">
        <v>105</v>
      </c>
      <c r="AF80" s="10" t="s">
        <v>105</v>
      </c>
      <c r="AG80" s="10" t="s">
        <v>105</v>
      </c>
      <c r="AH80" s="8">
        <v>30</v>
      </c>
      <c r="AI80" s="8">
        <v>46072</v>
      </c>
      <c r="AJ80" s="8">
        <f t="shared" si="36"/>
        <v>30</v>
      </c>
      <c r="AK80" s="8">
        <f t="shared" si="28"/>
        <v>46072</v>
      </c>
      <c r="AL80" s="8">
        <f t="shared" si="37"/>
        <v>30</v>
      </c>
      <c r="AM80" s="8">
        <f t="shared" si="38"/>
        <v>46072</v>
      </c>
      <c r="AN80" s="8">
        <f t="shared" si="39"/>
        <v>30</v>
      </c>
      <c r="AO80" s="8">
        <f t="shared" si="40"/>
        <v>46072</v>
      </c>
      <c r="AP80" s="8">
        <f t="shared" si="41"/>
        <v>30</v>
      </c>
      <c r="AQ80" s="8">
        <f t="shared" si="42"/>
        <v>46072</v>
      </c>
      <c r="AR80" s="8">
        <f t="shared" si="45"/>
        <v>30</v>
      </c>
      <c r="AS80" s="8">
        <f t="shared" si="22"/>
        <v>46072</v>
      </c>
      <c r="AT80" s="8">
        <f t="shared" si="43"/>
        <v>30</v>
      </c>
      <c r="AU80" s="8">
        <f t="shared" si="44"/>
        <v>46072</v>
      </c>
      <c r="AV80" s="8">
        <f t="shared" si="32"/>
        <v>30</v>
      </c>
      <c r="AW80" s="8">
        <f t="shared" si="33"/>
        <v>46072</v>
      </c>
      <c r="AX80" s="8">
        <f t="shared" si="30"/>
        <v>30</v>
      </c>
      <c r="AY80" s="11">
        <f t="shared" si="31"/>
        <v>46072</v>
      </c>
      <c r="AZ80" s="8">
        <f t="shared" si="34"/>
        <v>30</v>
      </c>
      <c r="BA80" s="8">
        <f t="shared" si="35"/>
        <v>46072</v>
      </c>
      <c r="BB80" s="38" t="s">
        <v>105</v>
      </c>
      <c r="BC80" s="14" t="s">
        <v>105</v>
      </c>
    </row>
    <row r="81" spans="1:55" ht="13.5" customHeight="1" x14ac:dyDescent="0.15">
      <c r="A81" s="18" t="s">
        <v>68</v>
      </c>
      <c r="B81" s="8" t="s">
        <v>70</v>
      </c>
      <c r="C81" s="8" t="s">
        <v>70</v>
      </c>
      <c r="D81" s="8" t="s">
        <v>70</v>
      </c>
      <c r="E81" s="8" t="s">
        <v>70</v>
      </c>
      <c r="F81" s="8" t="s">
        <v>70</v>
      </c>
      <c r="G81" s="8" t="s">
        <v>70</v>
      </c>
      <c r="H81" s="8" t="s">
        <v>70</v>
      </c>
      <c r="I81" s="8" t="s">
        <v>70</v>
      </c>
      <c r="J81" s="8" t="s">
        <v>70</v>
      </c>
      <c r="K81" s="8" t="s">
        <v>70</v>
      </c>
      <c r="L81" s="8" t="s">
        <v>70</v>
      </c>
      <c r="M81" s="8" t="s">
        <v>70</v>
      </c>
      <c r="N81" s="8" t="s">
        <v>70</v>
      </c>
      <c r="O81" s="8" t="s">
        <v>70</v>
      </c>
      <c r="P81" s="8" t="s">
        <v>89</v>
      </c>
      <c r="Q81" s="8" t="s">
        <v>89</v>
      </c>
      <c r="R81" s="8" t="s">
        <v>81</v>
      </c>
      <c r="S81" s="8" t="s">
        <v>81</v>
      </c>
      <c r="T81" s="8" t="s">
        <v>81</v>
      </c>
      <c r="U81" s="8" t="s">
        <v>81</v>
      </c>
      <c r="V81" s="8" t="s">
        <v>70</v>
      </c>
      <c r="W81" s="8" t="s">
        <v>70</v>
      </c>
      <c r="X81" s="8" t="s">
        <v>70</v>
      </c>
      <c r="Y81" s="8" t="s">
        <v>70</v>
      </c>
      <c r="Z81" s="8" t="s">
        <v>70</v>
      </c>
      <c r="AA81" s="8" t="s">
        <v>70</v>
      </c>
      <c r="AB81" s="8" t="s">
        <v>105</v>
      </c>
      <c r="AC81" s="8" t="s">
        <v>105</v>
      </c>
      <c r="AD81" s="10" t="s">
        <v>105</v>
      </c>
      <c r="AE81" s="10" t="s">
        <v>105</v>
      </c>
      <c r="AF81" s="10" t="s">
        <v>105</v>
      </c>
      <c r="AG81" s="10" t="s">
        <v>105</v>
      </c>
      <c r="AH81" s="8">
        <v>2329</v>
      </c>
      <c r="AI81" s="8">
        <v>2478383</v>
      </c>
      <c r="AJ81" s="8">
        <f t="shared" si="36"/>
        <v>2329</v>
      </c>
      <c r="AK81" s="8">
        <f t="shared" si="28"/>
        <v>2478383</v>
      </c>
      <c r="AL81" s="8">
        <f t="shared" si="37"/>
        <v>2329</v>
      </c>
      <c r="AM81" s="8">
        <f t="shared" si="38"/>
        <v>2478383</v>
      </c>
      <c r="AN81" s="8">
        <f t="shared" si="39"/>
        <v>2329</v>
      </c>
      <c r="AO81" s="8">
        <f t="shared" si="40"/>
        <v>2478383</v>
      </c>
      <c r="AP81" s="8">
        <f t="shared" si="41"/>
        <v>2329</v>
      </c>
      <c r="AQ81" s="8">
        <f t="shared" si="42"/>
        <v>2478383</v>
      </c>
      <c r="AR81" s="8">
        <f t="shared" si="45"/>
        <v>2329</v>
      </c>
      <c r="AS81" s="8">
        <f t="shared" si="22"/>
        <v>2478383</v>
      </c>
      <c r="AT81" s="8">
        <f t="shared" si="43"/>
        <v>2329</v>
      </c>
      <c r="AU81" s="8">
        <f t="shared" si="44"/>
        <v>2478383</v>
      </c>
      <c r="AV81" s="8">
        <f t="shared" si="32"/>
        <v>2329</v>
      </c>
      <c r="AW81" s="8">
        <f t="shared" si="33"/>
        <v>2478383</v>
      </c>
      <c r="AX81" s="8">
        <f t="shared" si="30"/>
        <v>2329</v>
      </c>
      <c r="AY81" s="11">
        <f t="shared" si="31"/>
        <v>2478383</v>
      </c>
      <c r="AZ81" s="8">
        <f t="shared" si="34"/>
        <v>2329</v>
      </c>
      <c r="BA81" s="8">
        <f t="shared" si="35"/>
        <v>2478383</v>
      </c>
      <c r="BB81" s="38" t="s">
        <v>105</v>
      </c>
      <c r="BC81" s="14" t="s">
        <v>105</v>
      </c>
    </row>
    <row r="82" spans="1:55" ht="13.5" customHeight="1" x14ac:dyDescent="0.15">
      <c r="A82" s="18" t="s">
        <v>69</v>
      </c>
      <c r="B82" s="8" t="s">
        <v>70</v>
      </c>
      <c r="C82" s="8" t="s">
        <v>70</v>
      </c>
      <c r="D82" s="8" t="s">
        <v>70</v>
      </c>
      <c r="E82" s="8" t="s">
        <v>70</v>
      </c>
      <c r="F82" s="8" t="s">
        <v>70</v>
      </c>
      <c r="G82" s="8" t="s">
        <v>70</v>
      </c>
      <c r="H82" s="8" t="s">
        <v>70</v>
      </c>
      <c r="I82" s="8" t="s">
        <v>70</v>
      </c>
      <c r="J82" s="8" t="s">
        <v>70</v>
      </c>
      <c r="K82" s="8" t="s">
        <v>70</v>
      </c>
      <c r="L82" s="8" t="s">
        <v>70</v>
      </c>
      <c r="M82" s="8" t="s">
        <v>70</v>
      </c>
      <c r="N82" s="8" t="s">
        <v>70</v>
      </c>
      <c r="O82" s="8" t="s">
        <v>70</v>
      </c>
      <c r="P82" s="8" t="s">
        <v>89</v>
      </c>
      <c r="Q82" s="8" t="s">
        <v>89</v>
      </c>
      <c r="R82" s="8" t="s">
        <v>81</v>
      </c>
      <c r="S82" s="8" t="s">
        <v>81</v>
      </c>
      <c r="T82" s="8" t="s">
        <v>81</v>
      </c>
      <c r="U82" s="8" t="s">
        <v>81</v>
      </c>
      <c r="V82" s="8" t="s">
        <v>70</v>
      </c>
      <c r="W82" s="8" t="s">
        <v>70</v>
      </c>
      <c r="X82" s="8" t="s">
        <v>70</v>
      </c>
      <c r="Y82" s="8" t="s">
        <v>70</v>
      </c>
      <c r="Z82" s="8" t="s">
        <v>70</v>
      </c>
      <c r="AA82" s="8" t="s">
        <v>70</v>
      </c>
      <c r="AB82" s="8" t="s">
        <v>105</v>
      </c>
      <c r="AC82" s="8" t="s">
        <v>105</v>
      </c>
      <c r="AD82" s="10" t="s">
        <v>105</v>
      </c>
      <c r="AE82" s="10" t="s">
        <v>105</v>
      </c>
      <c r="AF82" s="10" t="s">
        <v>105</v>
      </c>
      <c r="AG82" s="10" t="s">
        <v>105</v>
      </c>
      <c r="AH82" s="8">
        <v>5200</v>
      </c>
      <c r="AI82" s="8">
        <v>5409181</v>
      </c>
      <c r="AJ82" s="8">
        <f t="shared" si="36"/>
        <v>5200</v>
      </c>
      <c r="AK82" s="8">
        <f t="shared" si="28"/>
        <v>5409181</v>
      </c>
      <c r="AL82" s="8">
        <f t="shared" si="37"/>
        <v>5200</v>
      </c>
      <c r="AM82" s="8">
        <f t="shared" si="38"/>
        <v>5409181</v>
      </c>
      <c r="AN82" s="8">
        <f t="shared" si="39"/>
        <v>5200</v>
      </c>
      <c r="AO82" s="8">
        <f t="shared" si="40"/>
        <v>5409181</v>
      </c>
      <c r="AP82" s="8">
        <f t="shared" si="41"/>
        <v>5200</v>
      </c>
      <c r="AQ82" s="8">
        <f t="shared" si="42"/>
        <v>5409181</v>
      </c>
      <c r="AR82" s="8">
        <f t="shared" si="45"/>
        <v>5200</v>
      </c>
      <c r="AS82" s="8">
        <f t="shared" si="22"/>
        <v>5409181</v>
      </c>
      <c r="AT82" s="8">
        <f t="shared" si="43"/>
        <v>5200</v>
      </c>
      <c r="AU82" s="8">
        <f t="shared" si="44"/>
        <v>5409181</v>
      </c>
      <c r="AV82" s="8">
        <f t="shared" si="32"/>
        <v>5200</v>
      </c>
      <c r="AW82" s="8">
        <f t="shared" si="33"/>
        <v>5409181</v>
      </c>
      <c r="AX82" s="8">
        <f t="shared" si="30"/>
        <v>5200</v>
      </c>
      <c r="AY82" s="11">
        <f t="shared" si="31"/>
        <v>5409181</v>
      </c>
      <c r="AZ82" s="8">
        <f t="shared" si="34"/>
        <v>5200</v>
      </c>
      <c r="BA82" s="8">
        <f t="shared" si="35"/>
        <v>5409181</v>
      </c>
      <c r="BB82" s="38" t="s">
        <v>105</v>
      </c>
      <c r="BC82" s="14" t="s">
        <v>105</v>
      </c>
    </row>
    <row r="83" spans="1:55" ht="13.5" customHeight="1" thickBot="1" x14ac:dyDescent="0.2">
      <c r="A83" s="19" t="s">
        <v>92</v>
      </c>
      <c r="B83" s="20" t="s">
        <v>71</v>
      </c>
      <c r="C83" s="20">
        <v>5050005</v>
      </c>
      <c r="D83" s="20" t="s">
        <v>71</v>
      </c>
      <c r="E83" s="20">
        <v>4424183</v>
      </c>
      <c r="F83" s="20" t="s">
        <v>71</v>
      </c>
      <c r="G83" s="20">
        <v>5925810</v>
      </c>
      <c r="H83" s="20" t="s">
        <v>71</v>
      </c>
      <c r="I83" s="20">
        <f>SUM(I6:I82)</f>
        <v>4764209</v>
      </c>
      <c r="J83" s="20" t="s">
        <v>71</v>
      </c>
      <c r="K83" s="20">
        <f t="shared" ref="K83:Y83" si="46">SUM(K6:K82)</f>
        <v>4719559</v>
      </c>
      <c r="L83" s="20">
        <f t="shared" si="46"/>
        <v>287</v>
      </c>
      <c r="M83" s="20">
        <f t="shared" si="46"/>
        <v>4208796</v>
      </c>
      <c r="N83" s="20">
        <f t="shared" si="46"/>
        <v>539</v>
      </c>
      <c r="O83" s="20">
        <f t="shared" si="46"/>
        <v>12828161</v>
      </c>
      <c r="P83" s="20">
        <f t="shared" si="46"/>
        <v>466</v>
      </c>
      <c r="Q83" s="20">
        <f t="shared" si="46"/>
        <v>7183886</v>
      </c>
      <c r="R83" s="20">
        <f>SUM(R6:R82)</f>
        <v>505</v>
      </c>
      <c r="S83" s="20">
        <f>SUM(S6:S82)</f>
        <v>4938748</v>
      </c>
      <c r="T83" s="20">
        <f>SUM(T6:T82)</f>
        <v>502</v>
      </c>
      <c r="U83" s="20">
        <f>SUM(U6:U82)</f>
        <v>4810788</v>
      </c>
      <c r="V83" s="20">
        <f t="shared" si="46"/>
        <v>501</v>
      </c>
      <c r="W83" s="20">
        <f t="shared" si="46"/>
        <v>4837063</v>
      </c>
      <c r="X83" s="20">
        <f t="shared" si="46"/>
        <v>461</v>
      </c>
      <c r="Y83" s="20">
        <f t="shared" si="46"/>
        <v>4710500</v>
      </c>
      <c r="Z83" s="20">
        <f t="shared" ref="Z83:AG83" si="47">SUM(Z6:Z82)</f>
        <v>425</v>
      </c>
      <c r="AA83" s="20">
        <f t="shared" si="47"/>
        <v>4615125</v>
      </c>
      <c r="AB83" s="20">
        <f t="shared" si="47"/>
        <v>580</v>
      </c>
      <c r="AC83" s="20">
        <f t="shared" si="47"/>
        <v>5197127</v>
      </c>
      <c r="AD83" s="20">
        <f t="shared" si="47"/>
        <v>531</v>
      </c>
      <c r="AE83" s="20">
        <f t="shared" si="47"/>
        <v>5400348</v>
      </c>
      <c r="AF83" s="20">
        <f t="shared" si="47"/>
        <v>390</v>
      </c>
      <c r="AG83" s="20">
        <f t="shared" si="47"/>
        <v>3694013</v>
      </c>
      <c r="AH83" s="20" t="s">
        <v>71</v>
      </c>
      <c r="AI83" s="20">
        <f>SUM(AI6:AI82)</f>
        <v>381326092</v>
      </c>
      <c r="AJ83" s="20">
        <f>SUM(AJ6:AJ82)</f>
        <v>169645</v>
      </c>
      <c r="AK83" s="20">
        <f>SUM(AI83,Q83)</f>
        <v>388509978</v>
      </c>
      <c r="AL83" s="20">
        <f t="shared" si="37"/>
        <v>170150</v>
      </c>
      <c r="AM83" s="20">
        <f t="shared" si="38"/>
        <v>393448726</v>
      </c>
      <c r="AN83" s="20">
        <f t="shared" si="39"/>
        <v>170652</v>
      </c>
      <c r="AO83" s="20">
        <f t="shared" si="40"/>
        <v>398259514</v>
      </c>
      <c r="AP83" s="20">
        <f t="shared" si="41"/>
        <v>171153</v>
      </c>
      <c r="AQ83" s="20">
        <f t="shared" si="42"/>
        <v>403096577</v>
      </c>
      <c r="AR83" s="20">
        <f t="shared" si="45"/>
        <v>171614</v>
      </c>
      <c r="AS83" s="20">
        <f t="shared" si="22"/>
        <v>407807077</v>
      </c>
      <c r="AT83" s="20">
        <f t="shared" si="43"/>
        <v>172039</v>
      </c>
      <c r="AU83" s="20">
        <f t="shared" si="44"/>
        <v>412422202</v>
      </c>
      <c r="AV83" s="20">
        <f>SUM(AV6:AV82)</f>
        <v>172619</v>
      </c>
      <c r="AW83" s="20">
        <f>SUM(AW6:AW82)</f>
        <v>417619329</v>
      </c>
      <c r="AX83" s="20">
        <f t="shared" si="30"/>
        <v>173150</v>
      </c>
      <c r="AY83" s="21">
        <f t="shared" si="31"/>
        <v>423019677</v>
      </c>
      <c r="AZ83" s="20">
        <f t="shared" si="34"/>
        <v>173540</v>
      </c>
      <c r="BA83" s="20">
        <f t="shared" si="35"/>
        <v>426713690</v>
      </c>
      <c r="BB83" s="39">
        <f>SUM(BB6:BB82)</f>
        <v>3839</v>
      </c>
      <c r="BC83" s="15">
        <f>SUM(BC6:BC82)</f>
        <v>33954590</v>
      </c>
    </row>
    <row r="84" spans="1:55" ht="13.35" customHeight="1" x14ac:dyDescent="0.15">
      <c r="A84" s="4" t="s">
        <v>90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55" ht="13.35" customHeight="1" x14ac:dyDescent="0.15">
      <c r="A85" s="6" t="s">
        <v>117</v>
      </c>
    </row>
    <row r="86" spans="1:55" ht="13.35" customHeight="1" x14ac:dyDescent="0.15">
      <c r="A86" s="6" t="s">
        <v>118</v>
      </c>
    </row>
    <row r="87" spans="1:55" x14ac:dyDescent="0.15">
      <c r="A87" s="6" t="s">
        <v>119</v>
      </c>
    </row>
  </sheetData>
  <mergeCells count="49">
    <mergeCell ref="AT4:AU4"/>
    <mergeCell ref="N4:O4"/>
    <mergeCell ref="AZ4:BA4"/>
    <mergeCell ref="AZ10:AZ11"/>
    <mergeCell ref="BA10:BA11"/>
    <mergeCell ref="T4:U4"/>
    <mergeCell ref="AR10:AR11"/>
    <mergeCell ref="AS10:AS11"/>
    <mergeCell ref="AM10:AM11"/>
    <mergeCell ref="AL4:AM4"/>
    <mergeCell ref="AL10:AL11"/>
    <mergeCell ref="AF4:AG4"/>
    <mergeCell ref="AX4:AY4"/>
    <mergeCell ref="AX10:AX11"/>
    <mergeCell ref="AY10:AY11"/>
    <mergeCell ref="AD4:AE4"/>
    <mergeCell ref="AV4:AW4"/>
    <mergeCell ref="AB4:AC4"/>
    <mergeCell ref="AV10:AV11"/>
    <mergeCell ref="AW10:AW11"/>
    <mergeCell ref="AT10:AT11"/>
    <mergeCell ref="A4:A5"/>
    <mergeCell ref="B4:C4"/>
    <mergeCell ref="D4:E4"/>
    <mergeCell ref="F4:G4"/>
    <mergeCell ref="L4:M4"/>
    <mergeCell ref="AJ4:AK4"/>
    <mergeCell ref="V4:W4"/>
    <mergeCell ref="X4:Y4"/>
    <mergeCell ref="AH4:AI4"/>
    <mergeCell ref="P4:Q4"/>
    <mergeCell ref="H4:I4"/>
    <mergeCell ref="J4:K4"/>
    <mergeCell ref="R4:S4"/>
    <mergeCell ref="BB3:BC3"/>
    <mergeCell ref="BB4:BC4"/>
    <mergeCell ref="AP4:AQ4"/>
    <mergeCell ref="AP10:AP11"/>
    <mergeCell ref="AQ10:AQ11"/>
    <mergeCell ref="AN4:AO4"/>
    <mergeCell ref="AU10:AU11"/>
    <mergeCell ref="AR4:AS4"/>
    <mergeCell ref="AN10:AN11"/>
    <mergeCell ref="AO10:AO11"/>
    <mergeCell ref="AK10:AK11"/>
    <mergeCell ref="Z4:AA4"/>
    <mergeCell ref="AH10:AH11"/>
    <mergeCell ref="AI10:AI11"/>
    <mergeCell ref="AJ10:AJ11"/>
  </mergeCells>
  <phoneticPr fontId="2"/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付属資料2-1-11</vt:lpstr>
      <vt:lpstr>'付属資料2-1-11'!Print_Area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真奈(009286)</dc:creator>
  <cp:lastModifiedBy>V12-5</cp:lastModifiedBy>
  <cp:lastPrinted>2023-12-25T09:03:56Z</cp:lastPrinted>
  <dcterms:created xsi:type="dcterms:W3CDTF">2009-11-19T23:35:56Z</dcterms:created>
  <dcterms:modified xsi:type="dcterms:W3CDTF">2023-12-25T09:04:33Z</dcterms:modified>
</cp:coreProperties>
</file>